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60" windowHeight="7305"/>
  </bookViews>
  <sheets>
    <sheet name="貸借対照表" sheetId="5" r:id="rId1"/>
    <sheet name="行政コスト計算書" sheetId="6" r:id="rId2"/>
    <sheet name="純資産変動計算書" sheetId="7" r:id="rId3"/>
    <sheet name="資金収支計算書" sheetId="8" r:id="rId4"/>
    <sheet name="全体貸借対照表" sheetId="10" r:id="rId5"/>
    <sheet name="全体行政コスト計算書" sheetId="11" r:id="rId6"/>
    <sheet name="全体純資産変動計算書" sheetId="12" r:id="rId7"/>
    <sheet name="全体資金収支計算書" sheetId="13" r:id="rId8"/>
    <sheet name="連結貸借対照表" sheetId="14" r:id="rId9"/>
    <sheet name="連結行政コスト計算書" sheetId="15" r:id="rId10"/>
    <sheet name="連結純資産変動計算書" sheetId="16" r:id="rId11"/>
    <sheet name="連結資金収支計算書" sheetId="17" r:id="rId12"/>
  </sheets>
  <externalReferences>
    <externalReference r:id="rId13"/>
  </externalReferences>
  <definedNames>
    <definedName name="CSV">#REF!</definedName>
    <definedName name="CSVDATA">#REF!</definedName>
    <definedName name="_xlnm.Print_Area" localSheetId="1">行政コスト計算書!$B$1:$P$50</definedName>
    <definedName name="_xlnm.Print_Area" localSheetId="3">資金収支計算書!$B$1:$O$69</definedName>
    <definedName name="_xlnm.Print_Area" localSheetId="2">純資産変動計算書!$B$1:$Q$32</definedName>
    <definedName name="_xlnm.Print_Area" localSheetId="5">全体行政コスト計算書!$A$1:$P$50</definedName>
    <definedName name="_xlnm.Print_Area" localSheetId="7">全体資金収支計算書!$A$1:$O$69</definedName>
    <definedName name="_xlnm.Print_Area" localSheetId="6">全体純資産変動計算書!$A$1:$S$32</definedName>
    <definedName name="_xlnm.Print_Area" localSheetId="4">全体貸借対照表!$A$1:$AB$72</definedName>
    <definedName name="_xlnm.Print_Area" localSheetId="0">貸借対照表!$C$1:$AB$71</definedName>
    <definedName name="_xlnm.Print_Area" localSheetId="9">連結行政コスト計算書!$A$1:$P$49</definedName>
    <definedName name="_xlnm.Print_Area" localSheetId="11">連結資金収支計算書!$A$1:$O$69</definedName>
    <definedName name="_xlnm.Print_Area" localSheetId="10">連結純資産変動計算書!$A$1:$S$34</definedName>
    <definedName name="_xlnm.Print_Area" localSheetId="8">連結貸借対照表!$A$1:$AB$71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7" l="1"/>
  <c r="Q55" i="17"/>
  <c r="Q52" i="17"/>
  <c r="Q58" i="17" s="1"/>
  <c r="Q44" i="17"/>
  <c r="Q38" i="17"/>
  <c r="Q50" i="17" s="1"/>
  <c r="Q32" i="17"/>
  <c r="Q27" i="17"/>
  <c r="Q22" i="17"/>
  <c r="Q16" i="17" s="1"/>
  <c r="Q36" i="17" s="1"/>
  <c r="Q59" i="17" s="1"/>
  <c r="Q62" i="17" s="1"/>
  <c r="Q67" i="17" s="1"/>
  <c r="Q17" i="17"/>
  <c r="U30" i="16"/>
  <c r="U29" i="16"/>
  <c r="U28" i="16"/>
  <c r="U27" i="16"/>
  <c r="U26" i="16"/>
  <c r="W21" i="16"/>
  <c r="V21" i="16"/>
  <c r="V31" i="16" s="1"/>
  <c r="U19" i="16"/>
  <c r="U18" i="16"/>
  <c r="X17" i="16"/>
  <c r="X20" i="16" s="1"/>
  <c r="X31" i="16" s="1"/>
  <c r="X32" i="16" s="1"/>
  <c r="U32" i="16" s="1"/>
  <c r="W17" i="16"/>
  <c r="W20" i="16" s="1"/>
  <c r="U16" i="16"/>
  <c r="U15" i="16"/>
  <c r="R44" i="15"/>
  <c r="R39" i="15"/>
  <c r="R35" i="15"/>
  <c r="R30" i="15"/>
  <c r="R26" i="15"/>
  <c r="R21" i="15"/>
  <c r="R16" i="15"/>
  <c r="R15" i="15" s="1"/>
  <c r="R14" i="15" s="1"/>
  <c r="R38" i="15" s="1"/>
  <c r="R47" i="15" s="1"/>
  <c r="AE68" i="14"/>
  <c r="AD62" i="14"/>
  <c r="AD58" i="14" s="1"/>
  <c r="AD53" i="14"/>
  <c r="AD47" i="14"/>
  <c r="AD46" i="14"/>
  <c r="AD14" i="14" s="1"/>
  <c r="AD43" i="14"/>
  <c r="AD32" i="14"/>
  <c r="AE20" i="14"/>
  <c r="AD16" i="14"/>
  <c r="AD15" i="14"/>
  <c r="AE14" i="14"/>
  <c r="AE29" i="14" s="1"/>
  <c r="AE69" i="14" s="1"/>
  <c r="W31" i="16" l="1"/>
  <c r="U20" i="16"/>
  <c r="U31" i="16"/>
  <c r="U17" i="16"/>
  <c r="AD69" i="14"/>
  <c r="Q66" i="13" l="1"/>
  <c r="Q55" i="13"/>
  <c r="Q52" i="13"/>
  <c r="Q58" i="13" s="1"/>
  <c r="Q44" i="13"/>
  <c r="Q38" i="13"/>
  <c r="Q50" i="13" s="1"/>
  <c r="Q32" i="13"/>
  <c r="Q27" i="13"/>
  <c r="Q22" i="13"/>
  <c r="Q16" i="13" s="1"/>
  <c r="Q36" i="13" s="1"/>
  <c r="Q59" i="13" s="1"/>
  <c r="Q62" i="13" s="1"/>
  <c r="Q67" i="13" s="1"/>
  <c r="Q17" i="13"/>
  <c r="U30" i="12"/>
  <c r="U28" i="12"/>
  <c r="U27" i="12"/>
  <c r="U26" i="12"/>
  <c r="W21" i="12"/>
  <c r="V21" i="12"/>
  <c r="V29" i="12" s="1"/>
  <c r="U19" i="12"/>
  <c r="U18" i="12"/>
  <c r="W17" i="12"/>
  <c r="W20" i="12" s="1"/>
  <c r="U17" i="12"/>
  <c r="U16" i="12"/>
  <c r="U15" i="12"/>
  <c r="R45" i="11"/>
  <c r="R39" i="11"/>
  <c r="R35" i="11"/>
  <c r="R30" i="11"/>
  <c r="R26" i="11"/>
  <c r="R21" i="11"/>
  <c r="R15" i="11" s="1"/>
  <c r="R14" i="11" s="1"/>
  <c r="R38" i="11" s="1"/>
  <c r="R48" i="11" s="1"/>
  <c r="R16" i="11"/>
  <c r="AE69" i="10"/>
  <c r="AD63" i="10"/>
  <c r="AD59" i="10" s="1"/>
  <c r="AD54" i="10"/>
  <c r="AD47" i="10"/>
  <c r="AD46" i="10"/>
  <c r="AD43" i="10"/>
  <c r="AD32" i="10"/>
  <c r="AE20" i="10"/>
  <c r="AD16" i="10"/>
  <c r="AD15" i="10"/>
  <c r="AD14" i="10" s="1"/>
  <c r="AE14" i="10"/>
  <c r="AE29" i="10" s="1"/>
  <c r="AE70" i="10" s="1"/>
  <c r="U20" i="12" l="1"/>
  <c r="W29" i="12"/>
  <c r="U29" i="12" s="1"/>
  <c r="AD70" i="10"/>
  <c r="AE68" i="5" l="1"/>
  <c r="AD63" i="5"/>
  <c r="AD59" i="5" s="1"/>
  <c r="AD54" i="5"/>
  <c r="AD47" i="5"/>
  <c r="AD43" i="5"/>
  <c r="AD32" i="5"/>
  <c r="AE20" i="5"/>
  <c r="AD16" i="5"/>
  <c r="AE14" i="5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U30" i="7"/>
  <c r="U28" i="7"/>
  <c r="U27" i="7"/>
  <c r="U26" i="7"/>
  <c r="W21" i="7"/>
  <c r="V21" i="7"/>
  <c r="V29" i="7" s="1"/>
  <c r="U19" i="7"/>
  <c r="U18" i="7"/>
  <c r="W17" i="7"/>
  <c r="U17" i="7" s="1"/>
  <c r="U16" i="7"/>
  <c r="U15" i="7"/>
  <c r="R48" i="6"/>
  <c r="R45" i="6"/>
  <c r="R39" i="6"/>
  <c r="R38" i="6"/>
  <c r="R35" i="6"/>
  <c r="R30" i="6"/>
  <c r="R26" i="6"/>
  <c r="R21" i="6"/>
  <c r="R16" i="6"/>
  <c r="AE29" i="5" l="1"/>
  <c r="AE69" i="5" s="1"/>
  <c r="AD46" i="5"/>
  <c r="AD15" i="5"/>
  <c r="Q16" i="8"/>
  <c r="W20" i="7"/>
  <c r="R15" i="6"/>
  <c r="R14" i="6" s="1"/>
  <c r="AD14" i="5" l="1"/>
  <c r="AD69" i="5" s="1"/>
  <c r="W29" i="7"/>
  <c r="U29" i="7" s="1"/>
  <c r="U20" i="7"/>
</calcChain>
</file>

<file path=xl/sharedStrings.xml><?xml version="1.0" encoding="utf-8"?>
<sst xmlns="http://schemas.openxmlformats.org/spreadsheetml/2006/main" count="1539" uniqueCount="383">
  <si>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</si>
  <si>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</si>
  <si>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</si>
  <si>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</si>
  <si>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</si>
  <si>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</si>
  <si>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</si>
  <si>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</si>
  <si>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</si>
  <si>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</si>
  <si>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</si>
  <si>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</si>
  <si>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</si>
  <si>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</si>
  <si>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</si>
  <si>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</si>
  <si>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</si>
  <si>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</si>
  <si>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</si>
  <si>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</si>
  <si>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</si>
  <si>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</si>
  <si>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</si>
  <si>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</si>
  <si>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</si>
  <si>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</si>
  <si>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</si>
  <si>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</si>
  <si>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</si>
  <si>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</si>
  <si>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</si>
  <si>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</si>
  <si>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</si>
  <si>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</si>
  <si>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</si>
  <si>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</si>
  <si>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</si>
  <si>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</si>
  <si>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</si>
  <si>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</si>
  <si>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</si>
  <si>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</si>
  <si>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</si>
  <si>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</si>
  <si>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</si>
  <si>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</si>
  <si>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</si>
  <si>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</si>
  <si>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</si>
  <si>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</si>
  <si>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</si>
  <si>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</si>
  <si>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</si>
  <si>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</si>
  <si>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</si>
  <si>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</si>
  <si>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</si>
  <si>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</si>
  <si>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</si>
  <si>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</si>
  <si>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</si>
  <si>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</si>
  <si>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</si>
  <si>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</si>
  <si>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</si>
  <si>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</si>
  <si>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</si>
  <si>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</si>
  <si>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</si>
  <si>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</si>
  <si>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</si>
  <si>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</si>
  <si>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</si>
  <si>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</si>
  <si>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</si>
  <si>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</si>
  <si>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</si>
  <si>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</si>
  <si>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</si>
  <si>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</si>
  <si>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</si>
  <si>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</si>
  <si>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</si>
  <si>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</si>
  <si>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</si>
  <si>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</si>
  <si>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</si>
  <si>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</si>
  <si>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</si>
  <si>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</si>
  <si>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</si>
  <si>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</si>
  <si>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</si>
  <si>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</si>
  <si>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</si>
  <si>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</si>
  <si>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</si>
  <si>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</si>
  <si>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</si>
  <si>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</si>
  <si>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</si>
  <si>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</si>
  <si>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</si>
  <si>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</si>
  <si>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</si>
  <si>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</si>
  <si>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</si>
  <si>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</si>
  <si>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</si>
  <si>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</si>
  <si>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</si>
  <si>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</si>
  <si>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</si>
  <si>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</si>
  <si>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</si>
  <si>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</si>
  <si>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</si>
  <si>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</si>
  <si>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</si>
  <si>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</si>
  <si>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</si>
  <si>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</si>
  <si>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</si>
  <si>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</si>
  <si>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</si>
  <si>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</si>
  <si>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</si>
  <si>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</si>
  <si>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</si>
  <si>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</si>
  <si>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</si>
  <si>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</si>
  <si>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</si>
  <si>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</si>
  <si>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</si>
  <si>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</si>
  <si>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</si>
  <si>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</si>
  <si>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</si>
  <si>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</si>
  <si>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</si>
  <si>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</si>
  <si>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</si>
  <si>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</si>
  <si>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</si>
  <si>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</si>
  <si>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</si>
  <si>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</si>
  <si>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</si>
  <si>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</si>
  <si>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</si>
  <si>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</si>
  <si>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</si>
  <si>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</si>
  <si>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</si>
  <si>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</si>
  <si>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</si>
  <si>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</si>
  <si>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</si>
  <si>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</si>
  <si>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</si>
  <si>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</si>
  <si>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</si>
  <si>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</si>
  <si>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</si>
  <si>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</si>
  <si>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</si>
  <si>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</si>
  <si>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</si>
  <si>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</si>
  <si>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</si>
  <si>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</si>
  <si>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</si>
  <si>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</si>
  <si>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</si>
  <si>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</si>
  <si>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</si>
  <si>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</si>
  <si>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</si>
  <si>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</si>
  <si>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</si>
  <si>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</si>
  <si>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</si>
  <si>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</si>
  <si>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</si>
  <si>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</si>
  <si>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</si>
  <si>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</si>
  <si>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</si>
  <si>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</si>
  <si>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</si>
  <si>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</si>
  <si>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</si>
  <si>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</si>
  <si>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</si>
  <si>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</si>
  <si>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</si>
  <si>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</si>
  <si>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</si>
  <si>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</si>
  <si>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</si>
  <si>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</si>
  <si>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</si>
  <si>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</si>
  <si>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</si>
  <si>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</si>
  <si>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</si>
  <si>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</si>
  <si>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</si>
  <si>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</si>
  <si>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</si>
  <si>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</si>
  <si>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</si>
  <si>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</si>
  <si>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</si>
  <si>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</si>
  <si>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</si>
  <si>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</si>
  <si>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</si>
  <si>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</si>
  <si>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</si>
  <si>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</si>
  <si>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</si>
  <si>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</si>
  <si>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</si>
  <si>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</si>
  <si>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</si>
  <si>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</si>
  <si>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</si>
  <si>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</si>
  <si>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</si>
  <si>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</si>
  <si>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</si>
  <si>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</si>
  <si>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</si>
  <si>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</si>
  <si>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</si>
  <si>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</si>
  <si>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</si>
  <si>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</si>
  <si>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</si>
  <si>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</si>
  <si>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</si>
  <si>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</si>
  <si>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</si>
  <si>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</si>
  <si>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</si>
  <si>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</si>
  <si>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</si>
  <si>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</si>
  <si>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</si>
  <si>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</si>
  <si>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</si>
  <si>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</si>
  <si>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</si>
  <si>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</si>
  <si>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</si>
  <si>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</si>
  <si>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</si>
  <si>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</si>
  <si>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</si>
  <si>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</si>
  <si>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</si>
  <si>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</si>
  <si>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</si>
  <si>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</si>
  <si>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</si>
  <si>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</si>
  <si>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</si>
  <si>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</si>
  <si>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</si>
  <si>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</si>
  <si>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</si>
  <si>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</si>
  <si>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</si>
  <si>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</si>
  <si>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</si>
  <si>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</si>
  <si>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</si>
  <si>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</si>
  <si>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</si>
  <si>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</si>
  <si>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</si>
  <si>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</si>
  <si>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</si>
  <si>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</si>
  <si>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</si>
  <si>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</si>
  <si>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</si>
  <si>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</si>
  <si>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</si>
  <si>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</si>
  <si>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</si>
  <si>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</si>
  <si>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</si>
  <si>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</si>
  <si>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</si>
  <si>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</si>
  <si>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</si>
  <si>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</si>
  <si>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</si>
  <si>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</si>
  <si>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</si>
  <si>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</si>
  <si>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</si>
  <si>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</si>
  <si>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</si>
  <si>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</si>
  <si>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</si>
  <si>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</si>
  <si>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</si>
  <si>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</si>
  <si>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</si>
  <si>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</si>
  <si>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</si>
  <si>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</si>
  <si>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</si>
  <si>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</si>
  <si>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</si>
  <si>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</si>
  <si>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</si>
  <si>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</si>
  <si>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</si>
  <si>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</si>
  <si>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</si>
  <si>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</si>
  <si>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</si>
  <si>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</si>
  <si>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</si>
  <si>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</si>
  <si>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</si>
  <si>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</si>
  <si>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</si>
  <si>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（単位：百万円）</t>
  </si>
  <si>
    <t>-</t>
    <phoneticPr fontId="2"/>
  </si>
  <si>
    <t>-</t>
    <phoneticPr fontId="2"/>
  </si>
  <si>
    <t>-</t>
    <phoneticPr fontId="2"/>
  </si>
  <si>
    <t>自　平成２９年４月１日　</t>
    <phoneticPr fontId="11"/>
  </si>
  <si>
    <t>至　平成３０年３月３１日</t>
    <phoneticPr fontId="11"/>
  </si>
  <si>
    <t>-</t>
    <phoneticPr fontId="11"/>
  </si>
  <si>
    <t>-</t>
    <phoneticPr fontId="11"/>
  </si>
  <si>
    <t>※</t>
  </si>
  <si>
    <t>自　平成２９年４月１日　</t>
    <phoneticPr fontId="11"/>
  </si>
  <si>
    <t>-</t>
    <phoneticPr fontId="11"/>
  </si>
  <si>
    <t>（平成３０年３月３１日現在）</t>
  </si>
  <si>
    <t>貸借対照表（一般会計等）</t>
    <rPh sb="6" eb="8">
      <t>イッパン</t>
    </rPh>
    <rPh sb="8" eb="10">
      <t>カイケイ</t>
    </rPh>
    <rPh sb="10" eb="11">
      <t>トウ</t>
    </rPh>
    <phoneticPr fontId="2"/>
  </si>
  <si>
    <t>行政コスト計算書（一般会計等）</t>
    <rPh sb="9" eb="11">
      <t>イッパン</t>
    </rPh>
    <rPh sb="11" eb="13">
      <t>カイケイ</t>
    </rPh>
    <rPh sb="13" eb="14">
      <t>トウ</t>
    </rPh>
    <phoneticPr fontId="11"/>
  </si>
  <si>
    <t>純資産変動計算書（一般会計等）</t>
    <rPh sb="9" eb="11">
      <t>イッパン</t>
    </rPh>
    <rPh sb="11" eb="13">
      <t>カイケイ</t>
    </rPh>
    <rPh sb="13" eb="14">
      <t>トウ</t>
    </rPh>
    <phoneticPr fontId="11"/>
  </si>
  <si>
    <t>資金収支計算書（一般会計等）</t>
    <rPh sb="8" eb="10">
      <t>イッパン</t>
    </rPh>
    <rPh sb="10" eb="12">
      <t>カイケイ</t>
    </rPh>
    <rPh sb="12" eb="13">
      <t>トウ</t>
    </rPh>
    <phoneticPr fontId="11"/>
  </si>
  <si>
    <t>全体貸借対照表</t>
  </si>
  <si>
    <t>地方債等</t>
    <phoneticPr fontId="2"/>
  </si>
  <si>
    <t>-</t>
    <phoneticPr fontId="2"/>
  </si>
  <si>
    <t>1年内償還予定地方債等</t>
    <phoneticPr fontId="2"/>
  </si>
  <si>
    <t>繰延資産</t>
  </si>
  <si>
    <t>全体行政コスト計算書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</si>
  <si>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</si>
  <si>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</si>
  <si>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</si>
  <si>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全体純資産変動計算書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</si>
  <si>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</si>
  <si>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</si>
  <si>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</si>
  <si>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全体資金収支計算書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</si>
  <si>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</si>
  <si>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</si>
  <si>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</si>
  <si>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連結貸借対照表</t>
  </si>
  <si>
    <t>地方債等</t>
    <phoneticPr fontId="2"/>
  </si>
  <si>
    <t>-</t>
    <phoneticPr fontId="2"/>
  </si>
  <si>
    <t>1年内償還予定地方債等</t>
    <phoneticPr fontId="2"/>
  </si>
  <si>
    <t>1765000</t>
  </si>
  <si>
    <t>連結行政コスト計算書</t>
  </si>
  <si>
    <t>連結純資産変動計算書</t>
  </si>
  <si>
    <t>3132000</t>
  </si>
  <si>
    <t>他団体出資等分の増加</t>
  </si>
  <si>
    <t>3133000</t>
  </si>
  <si>
    <t>他団体出資等分の減少</t>
  </si>
  <si>
    <t>連結資金収支計算書</t>
  </si>
  <si>
    <t>自　平成２９年４月１日　</t>
    <phoneticPr fontId="11"/>
  </si>
  <si>
    <t>至　平成３０年３月３１日</t>
    <phoneticPr fontId="11"/>
  </si>
  <si>
    <t>-</t>
    <phoneticPr fontId="11"/>
  </si>
  <si>
    <t>地方債等償還支出</t>
    <phoneticPr fontId="11"/>
  </si>
  <si>
    <t>地方債等発行収入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</si>
</sst>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32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7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7" fontId="9" fillId="2" borderId="10" xfId="5" applyNumberFormat="1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8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8" fontId="9" fillId="2" borderId="10" xfId="5" applyNumberFormat="1" applyFont="1" applyFill="1" applyBorder="1" applyAlignment="1">
      <alignment horizontal="right" vertical="center"/>
    </xf>
    <xf numFmtId="38" fontId="1" fillId="0" borderId="0" xfId="6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8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7" fontId="9" fillId="2" borderId="18" xfId="5" applyNumberFormat="1" applyFont="1" applyFill="1" applyBorder="1" applyAlignment="1">
      <alignment horizontal="center" vertical="center"/>
    </xf>
    <xf numFmtId="178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6" fontId="1" fillId="2" borderId="17" xfId="0" applyNumberFormat="1" applyFont="1" applyFill="1" applyBorder="1" applyAlignment="1">
      <alignment horizontal="right" vertical="center"/>
    </xf>
    <xf numFmtId="178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79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79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79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79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9" fillId="2" borderId="32" xfId="3" applyNumberFormat="1" applyFont="1" applyFill="1" applyBorder="1" applyAlignment="1">
      <alignment vertical="center"/>
    </xf>
    <xf numFmtId="176" fontId="9" fillId="2" borderId="10" xfId="3" applyNumberFormat="1" applyFont="1" applyFill="1" applyBorder="1" applyAlignment="1">
      <alignment horizontal="center" vertical="center"/>
    </xf>
    <xf numFmtId="176" fontId="9" fillId="2" borderId="22" xfId="3" applyNumberFormat="1" applyFont="1" applyFill="1" applyBorder="1" applyAlignment="1">
      <alignment horizontal="center" vertical="center"/>
    </xf>
    <xf numFmtId="176" fontId="9" fillId="2" borderId="18" xfId="3" applyNumberFormat="1" applyFont="1" applyFill="1" applyBorder="1" applyAlignment="1">
      <alignment horizontal="center" vertical="center"/>
    </xf>
    <xf numFmtId="176" fontId="9" fillId="2" borderId="2" xfId="3" applyNumberFormat="1" applyFont="1" applyFill="1" applyBorder="1" applyAlignment="1">
      <alignment horizontal="center" vertical="center"/>
    </xf>
    <xf numFmtId="176" fontId="9" fillId="2" borderId="5" xfId="3" applyNumberFormat="1" applyFont="1" applyFill="1" applyBorder="1" applyAlignment="1">
      <alignment horizontal="center" vertical="center"/>
    </xf>
    <xf numFmtId="176" fontId="9" fillId="2" borderId="28" xfId="3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176" fontId="1" fillId="0" borderId="16" xfId="6" applyNumberFormat="1" applyFont="1" applyFill="1" applyBorder="1" applyAlignment="1">
      <alignment horizontal="center" vertical="center"/>
    </xf>
    <xf numFmtId="176" fontId="1" fillId="0" borderId="29" xfId="6" applyNumberFormat="1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9" fontId="1" fillId="0" borderId="41" xfId="8" applyNumberFormat="1" applyFont="1" applyFill="1" applyBorder="1" applyAlignment="1">
      <alignment horizontal="center" vertical="center"/>
    </xf>
    <xf numFmtId="179" fontId="1" fillId="0" borderId="50" xfId="8" applyNumberFormat="1" applyFont="1" applyFill="1" applyBorder="1" applyAlignment="1">
      <alignment horizontal="center" vertical="center"/>
    </xf>
    <xf numFmtId="179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79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7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176" fontId="9" fillId="0" borderId="10" xfId="5" applyNumberFormat="1" applyFont="1" applyFill="1" applyBorder="1" applyAlignment="1">
      <alignment horizontal="center" vertical="center"/>
    </xf>
    <xf numFmtId="176" fontId="4" fillId="0" borderId="0" xfId="5" applyNumberFormat="1" applyFont="1" applyFill="1" applyAlignment="1">
      <alignment vertical="center"/>
    </xf>
    <xf numFmtId="176" fontId="9" fillId="2" borderId="10" xfId="5" applyNumberFormat="1" applyFont="1" applyFill="1" applyBorder="1" applyAlignment="1">
      <alignment horizontal="center" vertical="center"/>
    </xf>
    <xf numFmtId="176" fontId="9" fillId="2" borderId="22" xfId="5" applyNumberFormat="1" applyFont="1" applyFill="1" applyBorder="1" applyAlignment="1">
      <alignment horizontal="center" vertical="center"/>
    </xf>
    <xf numFmtId="176" fontId="9" fillId="2" borderId="10" xfId="5" applyNumberFormat="1" applyFont="1" applyFill="1" applyBorder="1" applyAlignment="1">
      <alignment horizontal="right" vertical="center"/>
    </xf>
    <xf numFmtId="176" fontId="9" fillId="0" borderId="10" xfId="5" applyNumberFormat="1" applyFont="1" applyFill="1" applyBorder="1" applyAlignment="1">
      <alignment horizontal="right" vertical="center"/>
    </xf>
    <xf numFmtId="176" fontId="9" fillId="2" borderId="28" xfId="5" applyNumberFormat="1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176" fontId="9" fillId="2" borderId="18" xfId="5" applyNumberFormat="1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9" fillId="2" borderId="32" xfId="3" applyFont="1" applyFill="1" applyBorder="1" applyAlignment="1">
      <alignment vertical="center"/>
    </xf>
    <xf numFmtId="176" fontId="1" fillId="2" borderId="0" xfId="0" applyNumberFormat="1" applyFont="1" applyFill="1" applyBorder="1">
      <alignment vertical="center"/>
    </xf>
    <xf numFmtId="178" fontId="9" fillId="2" borderId="10" xfId="3" applyNumberFormat="1" applyFont="1" applyFill="1" applyBorder="1" applyAlignment="1">
      <alignment horizontal="center" vertical="center"/>
    </xf>
    <xf numFmtId="177" fontId="9" fillId="2" borderId="10" xfId="3" applyNumberFormat="1" applyFont="1" applyFill="1" applyBorder="1" applyAlignment="1">
      <alignment horizontal="center" vertical="center"/>
    </xf>
    <xf numFmtId="178" fontId="9" fillId="2" borderId="22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178" fontId="9" fillId="2" borderId="18" xfId="3" applyNumberFormat="1" applyFont="1" applyFill="1" applyBorder="1" applyAlignment="1">
      <alignment horizontal="center" vertical="center"/>
    </xf>
    <xf numFmtId="178" fontId="9" fillId="2" borderId="2" xfId="3" applyNumberFormat="1" applyFont="1" applyFill="1" applyBorder="1" applyAlignment="1">
      <alignment horizontal="center" vertical="center"/>
    </xf>
    <xf numFmtId="178" fontId="9" fillId="2" borderId="5" xfId="3" applyNumberFormat="1" applyFont="1" applyFill="1" applyBorder="1" applyAlignment="1">
      <alignment horizontal="center" vertical="center"/>
    </xf>
    <xf numFmtId="178" fontId="9" fillId="2" borderId="28" xfId="3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center" vertical="center"/>
    </xf>
    <xf numFmtId="179" fontId="9" fillId="0" borderId="9" xfId="8" applyNumberFormat="1" applyFont="1" applyFill="1" applyBorder="1" applyAlignment="1">
      <alignment horizontal="center" vertical="center"/>
    </xf>
    <xf numFmtId="176" fontId="1" fillId="0" borderId="43" xfId="8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8:AE80"/>
  <sheetViews>
    <sheetView showGridLines="0" tabSelected="1" topLeftCell="C3" zoomScaleNormal="100" zoomScaleSheetLayoutView="85" workbookViewId="0">
      <selection activeCell="P15" sqref="P15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1" s="6" customFormat="1" ht="13.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>
      <c r="C9" s="8"/>
      <c r="D9" s="238" t="s">
        <v>345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</row>
    <row r="10" spans="1:31" ht="21" customHeight="1">
      <c r="D10" s="239" t="s">
        <v>344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</row>
    <row r="11" spans="1:31" s="11" customFormat="1" ht="16.5" customHeight="1" thickBot="1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333</v>
      </c>
      <c r="AB11" s="13"/>
    </row>
    <row r="12" spans="1:31" s="16" customFormat="1" ht="14.25" customHeight="1" thickBot="1">
      <c r="A12" s="15" t="s">
        <v>314</v>
      </c>
      <c r="B12" s="15" t="s">
        <v>315</v>
      </c>
      <c r="D12" s="235" t="s">
        <v>0</v>
      </c>
      <c r="E12" s="236"/>
      <c r="F12" s="236"/>
      <c r="G12" s="236"/>
      <c r="H12" s="236"/>
      <c r="I12" s="236"/>
      <c r="J12" s="236"/>
      <c r="K12" s="240"/>
      <c r="L12" s="240"/>
      <c r="M12" s="240"/>
      <c r="N12" s="240"/>
      <c r="O12" s="240"/>
      <c r="P12" s="241" t="s">
        <v>316</v>
      </c>
      <c r="Q12" s="242"/>
      <c r="R12" s="236" t="s">
        <v>0</v>
      </c>
      <c r="S12" s="236"/>
      <c r="T12" s="236"/>
      <c r="U12" s="236"/>
      <c r="V12" s="236"/>
      <c r="W12" s="236"/>
      <c r="X12" s="236"/>
      <c r="Y12" s="236"/>
      <c r="Z12" s="241" t="s">
        <v>316</v>
      </c>
      <c r="AA12" s="242"/>
    </row>
    <row r="13" spans="1:31" ht="14.65" customHeight="1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222"/>
      <c r="O13" s="222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222"/>
      <c r="O14" s="222"/>
      <c r="P14" s="25">
        <v>67001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21106</v>
      </c>
      <c r="AA14" s="27"/>
      <c r="AD14" s="9">
        <f>IF(AND(AD15="-",AD43="-",AD46="-"),"-",SUM(AD15,AD43,AD46))</f>
        <v>67001297667</v>
      </c>
      <c r="AE14" s="9">
        <f>IF(COUNTIF(AE15:AE19,"-")=COUNTA(AE15:AE19),"-",SUM(AE15:AE19))</f>
        <v>21105794433</v>
      </c>
    </row>
    <row r="15" spans="1:31" ht="14.65" customHeight="1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222"/>
      <c r="O15" s="222"/>
      <c r="P15" s="25">
        <v>62459</v>
      </c>
      <c r="Q15" s="26" t="s">
        <v>341</v>
      </c>
      <c r="R15" s="19"/>
      <c r="S15" s="19"/>
      <c r="T15" s="19" t="s">
        <v>319</v>
      </c>
      <c r="U15" s="19"/>
      <c r="V15" s="19"/>
      <c r="W15" s="19"/>
      <c r="X15" s="19"/>
      <c r="Y15" s="18"/>
      <c r="Z15" s="25">
        <v>18647</v>
      </c>
      <c r="AA15" s="27"/>
      <c r="AD15" s="9">
        <f>IF(AND(AD16="-",AD32="-",COUNTIF(AD41:AD42,"-")=COUNTA(AD41:AD42)),"-",SUM(AD16,AD32,AD41:AD42))</f>
        <v>62458527207</v>
      </c>
      <c r="AE15" s="9">
        <v>18647285053</v>
      </c>
    </row>
    <row r="16" spans="1:31" ht="14.65" customHeight="1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222"/>
      <c r="O16" s="222"/>
      <c r="P16" s="25">
        <v>36863</v>
      </c>
      <c r="Q16" s="26" t="s">
        <v>341</v>
      </c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336</v>
      </c>
      <c r="AA16" s="27"/>
      <c r="AD16" s="9">
        <f>IF(COUNTIF(AD17:AD31,"-")=COUNTA(AD17:AD31),"-",SUM(AD17:AD31))</f>
        <v>36862723393</v>
      </c>
      <c r="AE16" s="9" t="s">
        <v>11</v>
      </c>
    </row>
    <row r="17" spans="1:31" ht="14.65" customHeight="1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222"/>
      <c r="O17" s="222"/>
      <c r="P17" s="25">
        <v>16218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2459</v>
      </c>
      <c r="AA17" s="27"/>
      <c r="AD17" s="9">
        <v>16217868097</v>
      </c>
      <c r="AE17" s="9">
        <v>2458509380</v>
      </c>
    </row>
    <row r="18" spans="1:31" ht="14.65" customHeight="1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222"/>
      <c r="O18" s="222"/>
      <c r="P18" s="25">
        <v>1481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334</v>
      </c>
      <c r="AA18" s="27"/>
      <c r="AD18" s="9">
        <v>1481103483</v>
      </c>
      <c r="AE18" s="9" t="s">
        <v>11</v>
      </c>
    </row>
    <row r="19" spans="1:31" ht="14.65" customHeight="1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222"/>
      <c r="O19" s="222"/>
      <c r="P19" s="25">
        <v>36833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 t="s">
        <v>334</v>
      </c>
      <c r="AA19" s="27"/>
      <c r="AD19" s="9">
        <v>36833447608</v>
      </c>
      <c r="AE19" s="9" t="s">
        <v>11</v>
      </c>
    </row>
    <row r="20" spans="1:31" ht="14.65" customHeight="1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222"/>
      <c r="O20" s="222"/>
      <c r="P20" s="25">
        <v>-19261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2077</v>
      </c>
      <c r="AA20" s="27" t="s">
        <v>341</v>
      </c>
      <c r="AD20" s="9">
        <v>-19260613340</v>
      </c>
      <c r="AE20" s="9">
        <f>IF(COUNTIF(AE21:AE28,"-")=COUNTA(AE21:AE28),"-",SUM(AE21:AE28))</f>
        <v>2077485228</v>
      </c>
    </row>
    <row r="21" spans="1:31" ht="14.65" customHeight="1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222"/>
      <c r="O21" s="222"/>
      <c r="P21" s="25">
        <v>2247</v>
      </c>
      <c r="Q21" s="26"/>
      <c r="R21" s="19"/>
      <c r="S21" s="19"/>
      <c r="T21" s="19" t="s">
        <v>320</v>
      </c>
      <c r="U21" s="19"/>
      <c r="V21" s="19"/>
      <c r="W21" s="19"/>
      <c r="X21" s="19"/>
      <c r="Y21" s="18"/>
      <c r="Z21" s="25">
        <v>1632</v>
      </c>
      <c r="AA21" s="27"/>
      <c r="AD21" s="9">
        <v>2246590985</v>
      </c>
      <c r="AE21" s="9">
        <v>1631616055</v>
      </c>
    </row>
    <row r="22" spans="1:31" ht="14.65" customHeight="1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222"/>
      <c r="O22" s="222"/>
      <c r="P22" s="25">
        <v>-1299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 t="s">
        <v>334</v>
      </c>
      <c r="AA22" s="27"/>
      <c r="AD22" s="9">
        <v>-1298568640</v>
      </c>
      <c r="AE22" s="9" t="s">
        <v>11</v>
      </c>
    </row>
    <row r="23" spans="1:31" ht="14.65" customHeight="1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23"/>
      <c r="O23" s="223"/>
      <c r="P23" s="25" t="s">
        <v>334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336</v>
      </c>
      <c r="AA23" s="27"/>
      <c r="AD23" s="9" t="s">
        <v>11</v>
      </c>
      <c r="AE23" s="9" t="s">
        <v>11</v>
      </c>
    </row>
    <row r="24" spans="1:31" ht="14.65" customHeight="1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23"/>
      <c r="O24" s="223"/>
      <c r="P24" s="25" t="s">
        <v>336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334</v>
      </c>
      <c r="AA24" s="27"/>
      <c r="AD24" s="9" t="s">
        <v>11</v>
      </c>
      <c r="AE24" s="9" t="s">
        <v>11</v>
      </c>
    </row>
    <row r="25" spans="1:31" ht="14.65" customHeight="1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23"/>
      <c r="O25" s="223"/>
      <c r="P25" s="25" t="s">
        <v>335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334</v>
      </c>
      <c r="AA25" s="27"/>
      <c r="AD25" s="9" t="s">
        <v>11</v>
      </c>
      <c r="AE25" s="9" t="s">
        <v>11</v>
      </c>
    </row>
    <row r="26" spans="1:31" ht="14.65" customHeight="1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23"/>
      <c r="O26" s="223"/>
      <c r="P26" s="25" t="s">
        <v>335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214</v>
      </c>
      <c r="AA26" s="27"/>
      <c r="AD26" s="9" t="s">
        <v>11</v>
      </c>
      <c r="AE26" s="9">
        <v>214202929</v>
      </c>
    </row>
    <row r="27" spans="1:31" ht="14.65" customHeight="1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23"/>
      <c r="O27" s="223"/>
      <c r="P27" s="25" t="s">
        <v>335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232</v>
      </c>
      <c r="AA27" s="27"/>
      <c r="AD27" s="9" t="s">
        <v>11</v>
      </c>
      <c r="AE27" s="9">
        <v>231666244</v>
      </c>
    </row>
    <row r="28" spans="1:31" ht="14.65" customHeight="1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23"/>
      <c r="O28" s="223"/>
      <c r="P28" s="25" t="s">
        <v>334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335</v>
      </c>
      <c r="AA28" s="27"/>
      <c r="AD28" s="9" t="s">
        <v>11</v>
      </c>
      <c r="AE28" s="9" t="s">
        <v>11</v>
      </c>
    </row>
    <row r="29" spans="1:31" ht="14.65" customHeight="1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222"/>
      <c r="O29" s="222"/>
      <c r="P29" s="25" t="s">
        <v>334</v>
      </c>
      <c r="Q29" s="26"/>
      <c r="R29" s="224" t="s">
        <v>99</v>
      </c>
      <c r="S29" s="225"/>
      <c r="T29" s="225"/>
      <c r="U29" s="225"/>
      <c r="V29" s="225"/>
      <c r="W29" s="225"/>
      <c r="X29" s="225"/>
      <c r="Y29" s="225"/>
      <c r="Z29" s="30">
        <v>23183</v>
      </c>
      <c r="AA29" s="31"/>
      <c r="AD29" s="9" t="s">
        <v>11</v>
      </c>
      <c r="AE29" s="9">
        <f>IF(AND(AE14="-",AE20="-"),"-",SUM(AE14,AE20))</f>
        <v>23183279661</v>
      </c>
    </row>
    <row r="30" spans="1:31" ht="14.65" customHeight="1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222"/>
      <c r="O30" s="222"/>
      <c r="P30" s="25" t="s">
        <v>334</v>
      </c>
      <c r="Q30" s="26"/>
      <c r="R30" s="19" t="s">
        <v>321</v>
      </c>
      <c r="S30" s="32"/>
      <c r="T30" s="32"/>
      <c r="U30" s="32"/>
      <c r="V30" s="32"/>
      <c r="W30" s="32"/>
      <c r="X30" s="32"/>
      <c r="Y30" s="32"/>
      <c r="Z30" s="33"/>
      <c r="AA30" s="34"/>
      <c r="AD30" s="9" t="s">
        <v>11</v>
      </c>
    </row>
    <row r="31" spans="1:31" ht="14.65" customHeight="1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222"/>
      <c r="O31" s="222"/>
      <c r="P31" s="25">
        <v>643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69719</v>
      </c>
      <c r="AA31" s="27"/>
      <c r="AD31" s="9">
        <v>642895200</v>
      </c>
      <c r="AE31" s="9">
        <v>69719057039</v>
      </c>
    </row>
    <row r="32" spans="1:31" ht="14.65" customHeight="1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222"/>
      <c r="O32" s="222"/>
      <c r="P32" s="25">
        <v>24975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-21804</v>
      </c>
      <c r="AA32" s="27"/>
      <c r="AD32" s="9">
        <f>IF(COUNTIF(AD33:AD40,"-")=COUNTA(AD33:AD40),"-",SUM(AD33:AD40))</f>
        <v>24975418983</v>
      </c>
      <c r="AE32" s="9">
        <v>-21803981531</v>
      </c>
    </row>
    <row r="33" spans="1:30" ht="14.65" customHeight="1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222"/>
      <c r="O33" s="222"/>
      <c r="P33" s="25">
        <v>7566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5"/>
      <c r="AD33" s="9">
        <v>7566218805</v>
      </c>
    </row>
    <row r="34" spans="1:30" ht="14.65" customHeight="1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222"/>
      <c r="O34" s="222"/>
      <c r="P34" s="25" t="s">
        <v>336</v>
      </c>
      <c r="Q34" s="26"/>
      <c r="R34" s="226"/>
      <c r="S34" s="227"/>
      <c r="T34" s="227"/>
      <c r="U34" s="227"/>
      <c r="V34" s="227"/>
      <c r="W34" s="227"/>
      <c r="X34" s="227"/>
      <c r="Y34" s="227"/>
      <c r="Z34" s="25"/>
      <c r="AA34" s="27"/>
      <c r="AD34" s="9" t="s">
        <v>11</v>
      </c>
    </row>
    <row r="35" spans="1:30" ht="14.65" customHeight="1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222"/>
      <c r="O35" s="222"/>
      <c r="P35" s="25" t="s">
        <v>336</v>
      </c>
      <c r="Q35" s="26"/>
      <c r="R35" s="19"/>
      <c r="S35" s="32"/>
      <c r="T35" s="32"/>
      <c r="U35" s="32"/>
      <c r="V35" s="32"/>
      <c r="W35" s="32"/>
      <c r="X35" s="32"/>
      <c r="Y35" s="32"/>
      <c r="Z35" s="33"/>
      <c r="AA35" s="37"/>
      <c r="AD35" s="9" t="s">
        <v>11</v>
      </c>
    </row>
    <row r="36" spans="1:30" ht="14.65" customHeight="1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222"/>
      <c r="O36" s="222"/>
      <c r="P36" s="25">
        <v>52154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5"/>
      <c r="AD36" s="9">
        <v>52153507417</v>
      </c>
    </row>
    <row r="37" spans="1:30" ht="14.65" customHeight="1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222"/>
      <c r="O37" s="222"/>
      <c r="P37" s="25">
        <v>-35015</v>
      </c>
      <c r="Q37" s="26"/>
      <c r="R37" s="17"/>
      <c r="S37" s="18"/>
      <c r="T37" s="18"/>
      <c r="U37" s="18"/>
      <c r="V37" s="18"/>
      <c r="W37" s="18"/>
      <c r="X37" s="18"/>
      <c r="Y37" s="38"/>
      <c r="Z37" s="25"/>
      <c r="AA37" s="35"/>
      <c r="AD37" s="9">
        <v>-35014732429</v>
      </c>
    </row>
    <row r="38" spans="1:30" ht="14.65" customHeight="1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222"/>
      <c r="O38" s="222"/>
      <c r="P38" s="25" t="s">
        <v>334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5"/>
      <c r="AD38" s="9" t="s">
        <v>11</v>
      </c>
    </row>
    <row r="39" spans="1:30" ht="14.65" customHeight="1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222"/>
      <c r="O39" s="222"/>
      <c r="P39" s="25" t="s">
        <v>334</v>
      </c>
      <c r="Q39" s="26"/>
      <c r="R39" s="39"/>
      <c r="S39" s="39"/>
      <c r="T39" s="39"/>
      <c r="U39" s="39"/>
      <c r="V39" s="39"/>
      <c r="W39" s="39"/>
      <c r="X39" s="39"/>
      <c r="Y39" s="39"/>
      <c r="Z39" s="21"/>
      <c r="AA39" s="40"/>
      <c r="AD39" s="9" t="s">
        <v>11</v>
      </c>
    </row>
    <row r="40" spans="1:30" ht="14.65" customHeight="1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222"/>
      <c r="O40" s="222"/>
      <c r="P40" s="25">
        <v>270</v>
      </c>
      <c r="Q40" s="26"/>
      <c r="R40" s="39"/>
      <c r="S40" s="39"/>
      <c r="T40" s="39"/>
      <c r="U40" s="39"/>
      <c r="V40" s="39"/>
      <c r="W40" s="39"/>
      <c r="X40" s="39"/>
      <c r="Y40" s="39"/>
      <c r="Z40" s="21"/>
      <c r="AA40" s="40"/>
      <c r="AD40" s="9">
        <v>270425190</v>
      </c>
    </row>
    <row r="41" spans="1:30" ht="14.65" customHeight="1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23"/>
      <c r="O41" s="223"/>
      <c r="P41" s="25">
        <v>1790</v>
      </c>
      <c r="Q41" s="26"/>
      <c r="R41" s="39"/>
      <c r="S41" s="39"/>
      <c r="T41" s="39"/>
      <c r="U41" s="39"/>
      <c r="V41" s="39"/>
      <c r="W41" s="39"/>
      <c r="X41" s="39"/>
      <c r="Y41" s="39"/>
      <c r="Z41" s="21"/>
      <c r="AA41" s="40"/>
      <c r="AD41" s="9">
        <v>1789639266</v>
      </c>
    </row>
    <row r="42" spans="1:30" ht="14.65" customHeight="1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23"/>
      <c r="O42" s="223"/>
      <c r="P42" s="25">
        <v>-1169</v>
      </c>
      <c r="Q42" s="26"/>
      <c r="R42" s="39"/>
      <c r="S42" s="39"/>
      <c r="T42" s="39"/>
      <c r="U42" s="39"/>
      <c r="V42" s="39"/>
      <c r="W42" s="39"/>
      <c r="X42" s="39"/>
      <c r="Y42" s="39"/>
      <c r="Z42" s="21"/>
      <c r="AA42" s="40"/>
      <c r="AD42" s="9">
        <v>-1169254435</v>
      </c>
    </row>
    <row r="43" spans="1:30" ht="14.65" customHeight="1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23"/>
      <c r="O43" s="223"/>
      <c r="P43" s="25">
        <v>66</v>
      </c>
      <c r="Q43" s="26"/>
      <c r="R43" s="39"/>
      <c r="S43" s="39"/>
      <c r="T43" s="39"/>
      <c r="U43" s="39"/>
      <c r="V43" s="39"/>
      <c r="W43" s="39"/>
      <c r="X43" s="39"/>
      <c r="Y43" s="39"/>
      <c r="Z43" s="21"/>
      <c r="AA43" s="40"/>
      <c r="AD43" s="9">
        <f>IF(COUNTIF(AD44:AD45,"-")=COUNTA(AD44:AD45),"-",SUM(AD44:AD45))</f>
        <v>65628513</v>
      </c>
    </row>
    <row r="44" spans="1:30" ht="14.65" customHeight="1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222"/>
      <c r="O44" s="222"/>
      <c r="P44" s="25">
        <v>3</v>
      </c>
      <c r="Q44" s="26"/>
      <c r="R44" s="39"/>
      <c r="S44" s="39"/>
      <c r="T44" s="39"/>
      <c r="U44" s="39"/>
      <c r="V44" s="39"/>
      <c r="W44" s="39"/>
      <c r="X44" s="39"/>
      <c r="Y44" s="39"/>
      <c r="Z44" s="21"/>
      <c r="AA44" s="40"/>
      <c r="AD44" s="9">
        <v>2822400</v>
      </c>
    </row>
    <row r="45" spans="1:30" ht="14.65" customHeight="1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222"/>
      <c r="O45" s="222"/>
      <c r="P45" s="25">
        <v>63</v>
      </c>
      <c r="Q45" s="26"/>
      <c r="R45" s="39"/>
      <c r="S45" s="39"/>
      <c r="T45" s="39"/>
      <c r="U45" s="39"/>
      <c r="V45" s="39"/>
      <c r="W45" s="39"/>
      <c r="X45" s="39"/>
      <c r="Y45" s="39"/>
      <c r="Z45" s="21"/>
      <c r="AA45" s="40"/>
      <c r="AD45" s="9">
        <v>62806113</v>
      </c>
    </row>
    <row r="46" spans="1:30" ht="14.65" customHeight="1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222"/>
      <c r="O46" s="222"/>
      <c r="P46" s="25">
        <v>4477</v>
      </c>
      <c r="Q46" s="26"/>
      <c r="R46" s="39"/>
      <c r="S46" s="39"/>
      <c r="T46" s="39"/>
      <c r="U46" s="39"/>
      <c r="V46" s="39"/>
      <c r="W46" s="39"/>
      <c r="X46" s="39"/>
      <c r="Y46" s="39"/>
      <c r="Z46" s="21"/>
      <c r="AA46" s="40"/>
      <c r="AD46" s="9">
        <f>IF(COUNTIF(AD47:AD58,"-")=COUNTA(AD47:AD58),"-",SUM(AD47,AD51:AD54,AD57:AD58))</f>
        <v>4477141947</v>
      </c>
    </row>
    <row r="47" spans="1:30" ht="14.65" customHeight="1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222"/>
      <c r="O47" s="222"/>
      <c r="P47" s="25">
        <v>1757</v>
      </c>
      <c r="Q47" s="26"/>
      <c r="R47" s="39"/>
      <c r="S47" s="39"/>
      <c r="T47" s="39"/>
      <c r="U47" s="39"/>
      <c r="V47" s="39"/>
      <c r="W47" s="39"/>
      <c r="X47" s="39"/>
      <c r="Y47" s="39"/>
      <c r="Z47" s="21"/>
      <c r="AA47" s="40"/>
      <c r="AD47" s="9">
        <f>IF(COUNTIF(AD48:AD50,"-")=COUNTA(AD48:AD50),"-",SUM(AD48:AD50))</f>
        <v>1757413297</v>
      </c>
    </row>
    <row r="48" spans="1:30" ht="14.65" customHeight="1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222"/>
      <c r="O48" s="222"/>
      <c r="P48" s="25" t="s">
        <v>334</v>
      </c>
      <c r="Q48" s="26"/>
      <c r="R48" s="39"/>
      <c r="S48" s="39"/>
      <c r="T48" s="39"/>
      <c r="U48" s="39"/>
      <c r="V48" s="39"/>
      <c r="W48" s="39"/>
      <c r="X48" s="39"/>
      <c r="Y48" s="39"/>
      <c r="Z48" s="21"/>
      <c r="AA48" s="40"/>
      <c r="AD48" s="9" t="s">
        <v>11</v>
      </c>
    </row>
    <row r="49" spans="1:30" ht="14.65" customHeight="1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222"/>
      <c r="O49" s="222"/>
      <c r="P49" s="25">
        <v>1757</v>
      </c>
      <c r="Q49" s="26"/>
      <c r="R49" s="39"/>
      <c r="S49" s="39"/>
      <c r="T49" s="39"/>
      <c r="U49" s="39"/>
      <c r="V49" s="39"/>
      <c r="W49" s="39"/>
      <c r="X49" s="39"/>
      <c r="Y49" s="39"/>
      <c r="Z49" s="21"/>
      <c r="AA49" s="40"/>
      <c r="AD49" s="9">
        <v>1757413297</v>
      </c>
    </row>
    <row r="50" spans="1:30" ht="14.65" customHeight="1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222"/>
      <c r="O50" s="222"/>
      <c r="P50" s="25" t="s">
        <v>334</v>
      </c>
      <c r="Q50" s="26"/>
      <c r="R50" s="39"/>
      <c r="S50" s="39"/>
      <c r="T50" s="39"/>
      <c r="U50" s="39"/>
      <c r="V50" s="39"/>
      <c r="W50" s="39"/>
      <c r="X50" s="39"/>
      <c r="Y50" s="39"/>
      <c r="Z50" s="21"/>
      <c r="AA50" s="40"/>
      <c r="AD50" s="9" t="s">
        <v>11</v>
      </c>
    </row>
    <row r="51" spans="1:30" ht="14.65" customHeight="1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222"/>
      <c r="O51" s="222"/>
      <c r="P51" s="25">
        <v>-63</v>
      </c>
      <c r="Q51" s="26"/>
      <c r="R51" s="39"/>
      <c r="S51" s="39"/>
      <c r="T51" s="39"/>
      <c r="U51" s="39"/>
      <c r="V51" s="39"/>
      <c r="W51" s="39"/>
      <c r="X51" s="39"/>
      <c r="Y51" s="39"/>
      <c r="Z51" s="21"/>
      <c r="AA51" s="40"/>
      <c r="AD51" s="9">
        <v>-62742917</v>
      </c>
    </row>
    <row r="52" spans="1:30" ht="14.65" customHeight="1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222"/>
      <c r="O52" s="222"/>
      <c r="P52" s="25">
        <v>296</v>
      </c>
      <c r="Q52" s="26"/>
      <c r="R52" s="39"/>
      <c r="S52" s="39"/>
      <c r="T52" s="39"/>
      <c r="U52" s="39"/>
      <c r="V52" s="39"/>
      <c r="W52" s="39"/>
      <c r="X52" s="39"/>
      <c r="Y52" s="39"/>
      <c r="Z52" s="21"/>
      <c r="AA52" s="40"/>
      <c r="AD52" s="9">
        <v>295626642</v>
      </c>
    </row>
    <row r="53" spans="1:30" ht="14.65" customHeight="1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222"/>
      <c r="O53" s="222"/>
      <c r="P53" s="25">
        <v>421</v>
      </c>
      <c r="Q53" s="26"/>
      <c r="R53" s="39"/>
      <c r="S53" s="39"/>
      <c r="T53" s="39"/>
      <c r="U53" s="39"/>
      <c r="V53" s="39"/>
      <c r="W53" s="39"/>
      <c r="X53" s="39"/>
      <c r="Y53" s="39"/>
      <c r="Z53" s="21"/>
      <c r="AA53" s="40"/>
      <c r="AD53" s="9">
        <v>421007454</v>
      </c>
    </row>
    <row r="54" spans="1:30" ht="14.65" customHeight="1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222"/>
      <c r="O54" s="222"/>
      <c r="P54" s="25">
        <v>2088</v>
      </c>
      <c r="Q54" s="26"/>
      <c r="R54" s="39"/>
      <c r="S54" s="39"/>
      <c r="T54" s="39"/>
      <c r="U54" s="39"/>
      <c r="V54" s="39"/>
      <c r="W54" s="39"/>
      <c r="X54" s="39"/>
      <c r="Y54" s="39"/>
      <c r="Z54" s="21"/>
      <c r="AA54" s="40"/>
      <c r="AD54" s="9">
        <f>IF(COUNTIF(AD55:AD56,"-")=COUNTA(AD55:AD56),"-",SUM(AD55:AD56))</f>
        <v>2087704275</v>
      </c>
    </row>
    <row r="55" spans="1:30" ht="14.65" customHeight="1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222"/>
      <c r="O55" s="222"/>
      <c r="P55" s="25">
        <v>40</v>
      </c>
      <c r="Q55" s="26"/>
      <c r="R55" s="39"/>
      <c r="S55" s="39"/>
      <c r="T55" s="39"/>
      <c r="U55" s="39"/>
      <c r="V55" s="39"/>
      <c r="W55" s="39"/>
      <c r="X55" s="39"/>
      <c r="Y55" s="39"/>
      <c r="Z55" s="21"/>
      <c r="AA55" s="40"/>
      <c r="AD55" s="9">
        <v>40000000</v>
      </c>
    </row>
    <row r="56" spans="1:30" ht="14.65" customHeight="1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222"/>
      <c r="O56" s="222"/>
      <c r="P56" s="25">
        <v>2048</v>
      </c>
      <c r="Q56" s="26"/>
      <c r="R56" s="39"/>
      <c r="S56" s="39"/>
      <c r="T56" s="39"/>
      <c r="U56" s="39"/>
      <c r="V56" s="39"/>
      <c r="W56" s="39"/>
      <c r="X56" s="39"/>
      <c r="Y56" s="39"/>
      <c r="Z56" s="21"/>
      <c r="AA56" s="40"/>
      <c r="AD56" s="9">
        <v>2047704275</v>
      </c>
    </row>
    <row r="57" spans="1:30" ht="14.65" customHeight="1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222"/>
      <c r="O57" s="222"/>
      <c r="P57" s="25" t="s">
        <v>334</v>
      </c>
      <c r="Q57" s="26"/>
      <c r="R57" s="39"/>
      <c r="S57" s="39"/>
      <c r="T57" s="39"/>
      <c r="U57" s="39"/>
      <c r="V57" s="39"/>
      <c r="W57" s="39"/>
      <c r="X57" s="39"/>
      <c r="Y57" s="39"/>
      <c r="Z57" s="21"/>
      <c r="AA57" s="40"/>
      <c r="AD57" s="9" t="s">
        <v>11</v>
      </c>
    </row>
    <row r="58" spans="1:30" ht="14.65" customHeight="1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222"/>
      <c r="O58" s="222"/>
      <c r="P58" s="25">
        <v>-22</v>
      </c>
      <c r="Q58" s="26"/>
      <c r="R58" s="39"/>
      <c r="S58" s="39"/>
      <c r="T58" s="39"/>
      <c r="U58" s="39"/>
      <c r="V58" s="39"/>
      <c r="W58" s="39"/>
      <c r="X58" s="39"/>
      <c r="Y58" s="39"/>
      <c r="Z58" s="21"/>
      <c r="AA58" s="40"/>
      <c r="AD58" s="9">
        <v>-21866804</v>
      </c>
    </row>
    <row r="59" spans="1:30" ht="14.65" customHeight="1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222"/>
      <c r="O59" s="222"/>
      <c r="P59" s="25">
        <v>4097</v>
      </c>
      <c r="Q59" s="26"/>
      <c r="R59" s="39"/>
      <c r="S59" s="39"/>
      <c r="T59" s="39"/>
      <c r="U59" s="39"/>
      <c r="V59" s="39"/>
      <c r="W59" s="39"/>
      <c r="X59" s="39"/>
      <c r="Y59" s="39"/>
      <c r="Z59" s="21"/>
      <c r="AA59" s="40"/>
      <c r="AD59" s="9">
        <f>IF(COUNTIF(AD60:AD68,"-")=COUNTA(AD60:AD68),"-",SUM(AD60:AD63,AD66:AD68))</f>
        <v>4097057502</v>
      </c>
    </row>
    <row r="60" spans="1:30" ht="14.65" customHeight="1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222"/>
      <c r="O60" s="222"/>
      <c r="P60" s="25">
        <v>1403</v>
      </c>
      <c r="Q60" s="26"/>
      <c r="R60" s="39"/>
      <c r="S60" s="39"/>
      <c r="T60" s="39"/>
      <c r="U60" s="39"/>
      <c r="V60" s="39"/>
      <c r="W60" s="39"/>
      <c r="X60" s="39"/>
      <c r="Y60" s="39"/>
      <c r="Z60" s="21"/>
      <c r="AA60" s="40"/>
      <c r="AD60" s="9">
        <v>1402950132</v>
      </c>
    </row>
    <row r="61" spans="1:30" ht="14.65" customHeight="1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222"/>
      <c r="O61" s="222"/>
      <c r="P61" s="25">
        <v>66</v>
      </c>
      <c r="Q61" s="26"/>
      <c r="R61" s="39"/>
      <c r="S61" s="39"/>
      <c r="T61" s="39"/>
      <c r="U61" s="39"/>
      <c r="V61" s="39"/>
      <c r="W61" s="39"/>
      <c r="X61" s="39"/>
      <c r="Y61" s="39"/>
      <c r="Z61" s="21"/>
      <c r="AA61" s="40"/>
      <c r="AD61" s="9">
        <v>65899556</v>
      </c>
    </row>
    <row r="62" spans="1:30" ht="14.65" customHeight="1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222"/>
      <c r="O62" s="222"/>
      <c r="P62" s="25">
        <v>0</v>
      </c>
      <c r="Q62" s="26"/>
      <c r="R62" s="39"/>
      <c r="S62" s="39"/>
      <c r="T62" s="39"/>
      <c r="U62" s="39"/>
      <c r="V62" s="39"/>
      <c r="W62" s="39"/>
      <c r="X62" s="39"/>
      <c r="Y62" s="39"/>
      <c r="Z62" s="21"/>
      <c r="AA62" s="40"/>
      <c r="AD62" s="9">
        <v>0</v>
      </c>
    </row>
    <row r="63" spans="1:30" ht="14.65" customHeight="1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222"/>
      <c r="O63" s="222"/>
      <c r="P63" s="25">
        <v>2636</v>
      </c>
      <c r="Q63" s="26"/>
      <c r="R63" s="39"/>
      <c r="S63" s="39"/>
      <c r="T63" s="39"/>
      <c r="U63" s="39"/>
      <c r="V63" s="39"/>
      <c r="W63" s="39"/>
      <c r="X63" s="39"/>
      <c r="Y63" s="39"/>
      <c r="Z63" s="21"/>
      <c r="AA63" s="40"/>
      <c r="AD63" s="9">
        <f>IF(COUNTIF(AD64:AD65,"-")=COUNTA(AD64:AD65),"-",SUM(AD64:AD65))</f>
        <v>2636280533</v>
      </c>
    </row>
    <row r="64" spans="1:30" ht="14.65" customHeight="1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222"/>
      <c r="O64" s="222"/>
      <c r="P64" s="25">
        <v>1913</v>
      </c>
      <c r="Q64" s="26"/>
      <c r="R64" s="39"/>
      <c r="S64" s="39"/>
      <c r="T64" s="39"/>
      <c r="U64" s="39"/>
      <c r="V64" s="39"/>
      <c r="W64" s="39"/>
      <c r="X64" s="39"/>
      <c r="Y64" s="39"/>
      <c r="Z64" s="21"/>
      <c r="AA64" s="40"/>
      <c r="AD64" s="9">
        <v>1912911231</v>
      </c>
    </row>
    <row r="65" spans="1:31" ht="14.65" customHeight="1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222"/>
      <c r="O65" s="222"/>
      <c r="P65" s="25">
        <v>723</v>
      </c>
      <c r="Q65" s="26"/>
      <c r="R65" s="39"/>
      <c r="S65" s="39"/>
      <c r="T65" s="39"/>
      <c r="U65" s="39"/>
      <c r="V65" s="39"/>
      <c r="W65" s="39"/>
      <c r="X65" s="39"/>
      <c r="Y65" s="39"/>
      <c r="Z65" s="21"/>
      <c r="AA65" s="40"/>
      <c r="AD65" s="9">
        <v>723369302</v>
      </c>
    </row>
    <row r="66" spans="1:31" ht="14.65" customHeight="1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222"/>
      <c r="O66" s="222"/>
      <c r="P66" s="25" t="s">
        <v>334</v>
      </c>
      <c r="Q66" s="26"/>
      <c r="R66" s="39"/>
      <c r="S66" s="39"/>
      <c r="T66" s="39"/>
      <c r="U66" s="39"/>
      <c r="V66" s="39"/>
      <c r="W66" s="39"/>
      <c r="X66" s="39"/>
      <c r="Y66" s="39"/>
      <c r="Z66" s="21"/>
      <c r="AA66" s="40"/>
      <c r="AD66" s="9" t="s">
        <v>11</v>
      </c>
    </row>
    <row r="67" spans="1:31" ht="14.65" customHeight="1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222"/>
      <c r="O67" s="222"/>
      <c r="P67" s="25" t="s">
        <v>335</v>
      </c>
      <c r="Q67" s="26"/>
      <c r="R67" s="39"/>
      <c r="S67" s="39"/>
      <c r="T67" s="39"/>
      <c r="U67" s="39"/>
      <c r="V67" s="39"/>
      <c r="W67" s="39"/>
      <c r="X67" s="39"/>
      <c r="Y67" s="39"/>
      <c r="Z67" s="21"/>
      <c r="AA67" s="40"/>
      <c r="AD67" s="9" t="s">
        <v>11</v>
      </c>
    </row>
    <row r="68" spans="1:31" ht="14.65" customHeight="1" thickBot="1">
      <c r="A68" s="7" t="s">
        <v>96</v>
      </c>
      <c r="B68" s="7" t="s">
        <v>126</v>
      </c>
      <c r="D68" s="24"/>
      <c r="E68" s="19"/>
      <c r="F68" s="39" t="s">
        <v>81</v>
      </c>
      <c r="G68" s="19"/>
      <c r="H68" s="19"/>
      <c r="I68" s="19"/>
      <c r="J68" s="19"/>
      <c r="K68" s="18"/>
      <c r="L68" s="18"/>
      <c r="M68" s="18"/>
      <c r="N68" s="222"/>
      <c r="O68" s="222"/>
      <c r="P68" s="25">
        <v>-8</v>
      </c>
      <c r="Q68" s="26"/>
      <c r="R68" s="228" t="s">
        <v>127</v>
      </c>
      <c r="S68" s="229"/>
      <c r="T68" s="229"/>
      <c r="U68" s="229"/>
      <c r="V68" s="229"/>
      <c r="W68" s="229"/>
      <c r="X68" s="229"/>
      <c r="Y68" s="230"/>
      <c r="Z68" s="41">
        <v>47915</v>
      </c>
      <c r="AA68" s="42"/>
      <c r="AD68" s="9">
        <v>-8072719</v>
      </c>
      <c r="AE68" s="9" t="e">
        <f>IF(AND(AE31="-",AE32="-",#REF!="-"),"-",SUM(AE31,AE32,#REF!))</f>
        <v>#REF!</v>
      </c>
    </row>
    <row r="69" spans="1:31" ht="14.65" customHeight="1" thickBot="1">
      <c r="A69" s="7" t="s">
        <v>1</v>
      </c>
      <c r="B69" s="7" t="s">
        <v>97</v>
      </c>
      <c r="D69" s="231" t="s">
        <v>2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3"/>
      <c r="O69" s="234"/>
      <c r="P69" s="43">
        <v>71098</v>
      </c>
      <c r="Q69" s="44"/>
      <c r="R69" s="235" t="s">
        <v>322</v>
      </c>
      <c r="S69" s="236"/>
      <c r="T69" s="236"/>
      <c r="U69" s="236"/>
      <c r="V69" s="236"/>
      <c r="W69" s="236"/>
      <c r="X69" s="236"/>
      <c r="Y69" s="237"/>
      <c r="Z69" s="43">
        <v>71098</v>
      </c>
      <c r="AA69" s="45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Z70" s="18"/>
      <c r="AA70" s="18"/>
    </row>
    <row r="71" spans="1:31" ht="14.65" customHeight="1">
      <c r="D71" s="47"/>
      <c r="E71" s="48" t="s">
        <v>323</v>
      </c>
      <c r="F71" s="4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6"/>
      <c r="AA71" s="46"/>
    </row>
    <row r="72" spans="1:31" ht="14.65" customHeight="1"/>
    <row r="73" spans="1:31" ht="14.65" customHeight="1"/>
    <row r="74" spans="1:31" ht="14.65" customHeight="1"/>
    <row r="75" spans="1:31" ht="14.65" customHeight="1"/>
    <row r="76" spans="1:31" ht="14.65" customHeight="1"/>
    <row r="77" spans="1:31" ht="16.5" customHeight="1"/>
    <row r="78" spans="1:31" ht="14.65" customHeight="1"/>
    <row r="79" spans="1:31" ht="9.75" customHeight="1"/>
    <row r="80" spans="1:31" ht="14.65" customHeight="1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R49"/>
  <sheetViews>
    <sheetView topLeftCell="B34" zoomScaleNormal="100" workbookViewId="0">
      <selection activeCell="P15" sqref="P15"/>
    </sheetView>
  </sheetViews>
  <sheetFormatPr defaultRowHeight="13.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8" spans="1:44">
      <c r="A8" s="1"/>
      <c r="C8" s="49"/>
      <c r="D8" s="49"/>
      <c r="E8" s="49"/>
      <c r="F8" s="49"/>
      <c r="G8" s="49"/>
      <c r="H8" s="49"/>
      <c r="I8" s="49"/>
      <c r="J8" s="3"/>
      <c r="K8" s="3"/>
      <c r="L8" s="3"/>
      <c r="M8" s="3"/>
      <c r="N8" s="3"/>
      <c r="O8" s="3"/>
      <c r="P8" s="50"/>
    </row>
    <row r="9" spans="1:44" ht="24">
      <c r="C9" s="243" t="s">
        <v>371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52"/>
    </row>
    <row r="10" spans="1:44" ht="17.25">
      <c r="C10" s="244" t="s">
        <v>355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52"/>
    </row>
    <row r="11" spans="1:44" ht="17.25">
      <c r="C11" s="244" t="s">
        <v>356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52"/>
    </row>
    <row r="12" spans="1:44" ht="18" thickBot="1"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4"/>
      <c r="N12" s="52"/>
      <c r="O12" s="54" t="s">
        <v>333</v>
      </c>
      <c r="P12" s="52"/>
    </row>
    <row r="13" spans="1:44" ht="18" thickBot="1">
      <c r="A13" s="51" t="s">
        <v>314</v>
      </c>
      <c r="C13" s="245" t="s">
        <v>0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7" t="s">
        <v>316</v>
      </c>
      <c r="O13" s="248"/>
      <c r="P13" s="52"/>
    </row>
    <row r="14" spans="1:44">
      <c r="A14" s="51" t="s">
        <v>135</v>
      </c>
      <c r="C14" s="55"/>
      <c r="D14" s="56" t="s">
        <v>136</v>
      </c>
      <c r="E14" s="56"/>
      <c r="F14" s="57"/>
      <c r="G14" s="56"/>
      <c r="H14" s="56"/>
      <c r="I14" s="56"/>
      <c r="J14" s="56"/>
      <c r="K14" s="57"/>
      <c r="L14" s="57"/>
      <c r="M14" s="57"/>
      <c r="N14" s="58">
        <v>38840</v>
      </c>
      <c r="O14" s="59"/>
      <c r="P14" s="60"/>
      <c r="R14" s="6">
        <f>IF(AND(R15="-",R30="-"),"-",SUM(R15,R30))</f>
        <v>38840324644</v>
      </c>
      <c r="AR14" s="316"/>
    </row>
    <row r="15" spans="1:44">
      <c r="A15" s="51" t="s">
        <v>137</v>
      </c>
      <c r="C15" s="55"/>
      <c r="D15" s="56"/>
      <c r="E15" s="56" t="s">
        <v>138</v>
      </c>
      <c r="F15" s="56"/>
      <c r="G15" s="56"/>
      <c r="H15" s="56"/>
      <c r="I15" s="56"/>
      <c r="J15" s="56"/>
      <c r="K15" s="57"/>
      <c r="L15" s="57"/>
      <c r="M15" s="57"/>
      <c r="N15" s="58">
        <v>15821</v>
      </c>
      <c r="O15" s="61" t="s">
        <v>341</v>
      </c>
      <c r="P15" s="60"/>
      <c r="R15" s="6">
        <f>IF(COUNTIF(R16:R29,"-")=COUNTA(R16:R29),"-",SUM(R16,R21,R26))</f>
        <v>15820861056</v>
      </c>
      <c r="AR15" s="316"/>
    </row>
    <row r="16" spans="1:44">
      <c r="A16" s="51" t="s">
        <v>139</v>
      </c>
      <c r="C16" s="55"/>
      <c r="D16" s="56"/>
      <c r="E16" s="56"/>
      <c r="F16" s="56" t="s">
        <v>140</v>
      </c>
      <c r="G16" s="56"/>
      <c r="H16" s="56"/>
      <c r="I16" s="56"/>
      <c r="J16" s="56"/>
      <c r="K16" s="57"/>
      <c r="L16" s="57"/>
      <c r="M16" s="57"/>
      <c r="N16" s="58">
        <v>4207</v>
      </c>
      <c r="O16" s="61"/>
      <c r="P16" s="60"/>
      <c r="R16" s="6">
        <f>IF(COUNTIF(R17:R20,"-")=COUNTA(R17:R20),"-",SUM(R17:R20))</f>
        <v>4207360109</v>
      </c>
      <c r="AR16" s="316"/>
    </row>
    <row r="17" spans="1:44">
      <c r="A17" s="51" t="s">
        <v>141</v>
      </c>
      <c r="C17" s="55"/>
      <c r="D17" s="56"/>
      <c r="E17" s="56"/>
      <c r="F17" s="56"/>
      <c r="G17" s="56" t="s">
        <v>142</v>
      </c>
      <c r="H17" s="56"/>
      <c r="I17" s="56"/>
      <c r="J17" s="56"/>
      <c r="K17" s="57"/>
      <c r="L17" s="57"/>
      <c r="M17" s="57"/>
      <c r="N17" s="58">
        <v>3457</v>
      </c>
      <c r="O17" s="61"/>
      <c r="P17" s="60"/>
      <c r="R17" s="6">
        <v>3457301161</v>
      </c>
      <c r="AR17" s="316"/>
    </row>
    <row r="18" spans="1:44">
      <c r="A18" s="51" t="s">
        <v>143</v>
      </c>
      <c r="C18" s="55"/>
      <c r="D18" s="56"/>
      <c r="E18" s="56"/>
      <c r="F18" s="56"/>
      <c r="G18" s="56" t="s">
        <v>144</v>
      </c>
      <c r="H18" s="56"/>
      <c r="I18" s="56"/>
      <c r="J18" s="56"/>
      <c r="K18" s="57"/>
      <c r="L18" s="57"/>
      <c r="M18" s="57"/>
      <c r="N18" s="58">
        <v>257</v>
      </c>
      <c r="O18" s="61"/>
      <c r="P18" s="60"/>
      <c r="R18" s="6">
        <v>256616359</v>
      </c>
      <c r="AR18" s="316"/>
    </row>
    <row r="19" spans="1:44">
      <c r="A19" s="51" t="s">
        <v>145</v>
      </c>
      <c r="C19" s="55"/>
      <c r="D19" s="56"/>
      <c r="E19" s="56"/>
      <c r="F19" s="56"/>
      <c r="G19" s="56" t="s">
        <v>146</v>
      </c>
      <c r="H19" s="56"/>
      <c r="I19" s="56"/>
      <c r="J19" s="56"/>
      <c r="K19" s="57"/>
      <c r="L19" s="57"/>
      <c r="M19" s="57"/>
      <c r="N19" s="58">
        <v>77</v>
      </c>
      <c r="O19" s="61"/>
      <c r="P19" s="60"/>
      <c r="R19" s="6">
        <v>77288474</v>
      </c>
      <c r="AR19" s="316"/>
    </row>
    <row r="20" spans="1:44">
      <c r="A20" s="51" t="s">
        <v>147</v>
      </c>
      <c r="C20" s="55"/>
      <c r="D20" s="56"/>
      <c r="E20" s="56"/>
      <c r="F20" s="56"/>
      <c r="G20" s="56" t="s">
        <v>35</v>
      </c>
      <c r="H20" s="56"/>
      <c r="I20" s="56"/>
      <c r="J20" s="56"/>
      <c r="K20" s="57"/>
      <c r="L20" s="57"/>
      <c r="M20" s="57"/>
      <c r="N20" s="58">
        <v>416</v>
      </c>
      <c r="O20" s="61"/>
      <c r="P20" s="60"/>
      <c r="R20" s="6">
        <v>416154115</v>
      </c>
      <c r="AR20" s="316"/>
    </row>
    <row r="21" spans="1:44">
      <c r="A21" s="51" t="s">
        <v>148</v>
      </c>
      <c r="C21" s="55"/>
      <c r="D21" s="56"/>
      <c r="E21" s="56"/>
      <c r="F21" s="56" t="s">
        <v>149</v>
      </c>
      <c r="G21" s="56"/>
      <c r="H21" s="56"/>
      <c r="I21" s="56"/>
      <c r="J21" s="56"/>
      <c r="K21" s="57"/>
      <c r="L21" s="57"/>
      <c r="M21" s="57"/>
      <c r="N21" s="58">
        <v>10604</v>
      </c>
      <c r="O21" s="61" t="s">
        <v>341</v>
      </c>
      <c r="P21" s="60"/>
      <c r="R21" s="6">
        <f>IF(COUNTIF(R22:R25,"-")=COUNTA(R22:R25),"-",SUM(R22:R25))</f>
        <v>10603911912</v>
      </c>
      <c r="AR21" s="316"/>
    </row>
    <row r="22" spans="1:44">
      <c r="A22" s="51" t="s">
        <v>150</v>
      </c>
      <c r="C22" s="55"/>
      <c r="D22" s="56"/>
      <c r="E22" s="56"/>
      <c r="F22" s="56"/>
      <c r="G22" s="56" t="s">
        <v>151</v>
      </c>
      <c r="H22" s="56"/>
      <c r="I22" s="56"/>
      <c r="J22" s="56"/>
      <c r="K22" s="57"/>
      <c r="L22" s="57"/>
      <c r="M22" s="57"/>
      <c r="N22" s="58">
        <v>5990</v>
      </c>
      <c r="O22" s="61"/>
      <c r="P22" s="60"/>
      <c r="R22" s="6">
        <v>5990016648</v>
      </c>
      <c r="AR22" s="316"/>
    </row>
    <row r="23" spans="1:44">
      <c r="A23" s="51" t="s">
        <v>152</v>
      </c>
      <c r="C23" s="55"/>
      <c r="D23" s="56"/>
      <c r="E23" s="56"/>
      <c r="F23" s="56"/>
      <c r="G23" s="56" t="s">
        <v>153</v>
      </c>
      <c r="H23" s="56"/>
      <c r="I23" s="56"/>
      <c r="J23" s="56"/>
      <c r="K23" s="57"/>
      <c r="L23" s="57"/>
      <c r="M23" s="57"/>
      <c r="N23" s="58">
        <v>969</v>
      </c>
      <c r="O23" s="61"/>
      <c r="P23" s="60"/>
      <c r="R23" s="6">
        <v>969126812</v>
      </c>
      <c r="AR23" s="316"/>
    </row>
    <row r="24" spans="1:44">
      <c r="A24" s="51" t="s">
        <v>154</v>
      </c>
      <c r="C24" s="55"/>
      <c r="D24" s="56"/>
      <c r="E24" s="56"/>
      <c r="F24" s="56"/>
      <c r="G24" s="56" t="s">
        <v>155</v>
      </c>
      <c r="H24" s="56"/>
      <c r="I24" s="56"/>
      <c r="J24" s="56"/>
      <c r="K24" s="57"/>
      <c r="L24" s="57"/>
      <c r="M24" s="57"/>
      <c r="N24" s="58">
        <v>3621</v>
      </c>
      <c r="O24" s="61"/>
      <c r="P24" s="60"/>
      <c r="R24" s="6">
        <v>3621357010</v>
      </c>
      <c r="AR24" s="316"/>
    </row>
    <row r="25" spans="1:44">
      <c r="A25" s="51" t="s">
        <v>156</v>
      </c>
      <c r="C25" s="55"/>
      <c r="D25" s="56"/>
      <c r="E25" s="56"/>
      <c r="F25" s="56"/>
      <c r="G25" s="56" t="s">
        <v>35</v>
      </c>
      <c r="H25" s="56"/>
      <c r="I25" s="56"/>
      <c r="J25" s="56"/>
      <c r="K25" s="57"/>
      <c r="L25" s="57"/>
      <c r="M25" s="57"/>
      <c r="N25" s="58">
        <v>23</v>
      </c>
      <c r="O25" s="61"/>
      <c r="P25" s="60"/>
      <c r="R25" s="6">
        <v>23411442</v>
      </c>
      <c r="AR25" s="316"/>
    </row>
    <row r="26" spans="1:44">
      <c r="A26" s="51" t="s">
        <v>157</v>
      </c>
      <c r="C26" s="55"/>
      <c r="D26" s="56"/>
      <c r="E26" s="56"/>
      <c r="F26" s="56" t="s">
        <v>158</v>
      </c>
      <c r="G26" s="56"/>
      <c r="H26" s="56"/>
      <c r="I26" s="56"/>
      <c r="J26" s="56"/>
      <c r="K26" s="57"/>
      <c r="L26" s="57"/>
      <c r="M26" s="57"/>
      <c r="N26" s="58">
        <v>1010</v>
      </c>
      <c r="O26" s="61"/>
      <c r="P26" s="60"/>
      <c r="R26" s="6">
        <f>IF(COUNTIF(R27:R29,"-")=COUNTA(R27:R29),"-",SUM(R27:R29))</f>
        <v>1009589035</v>
      </c>
      <c r="AR26" s="316"/>
    </row>
    <row r="27" spans="1:44">
      <c r="A27" s="51" t="s">
        <v>159</v>
      </c>
      <c r="C27" s="55"/>
      <c r="D27" s="56"/>
      <c r="E27" s="56"/>
      <c r="F27" s="57"/>
      <c r="G27" s="57" t="s">
        <v>160</v>
      </c>
      <c r="H27" s="57"/>
      <c r="I27" s="56"/>
      <c r="J27" s="56"/>
      <c r="K27" s="57"/>
      <c r="L27" s="57"/>
      <c r="M27" s="57"/>
      <c r="N27" s="58">
        <v>363</v>
      </c>
      <c r="O27" s="61"/>
      <c r="P27" s="60"/>
      <c r="R27" s="6">
        <v>362747401</v>
      </c>
      <c r="AR27" s="316"/>
    </row>
    <row r="28" spans="1:44">
      <c r="A28" s="51" t="s">
        <v>161</v>
      </c>
      <c r="C28" s="55"/>
      <c r="D28" s="56"/>
      <c r="E28" s="56"/>
      <c r="F28" s="57"/>
      <c r="G28" s="56" t="s">
        <v>162</v>
      </c>
      <c r="H28" s="56"/>
      <c r="I28" s="56"/>
      <c r="J28" s="56"/>
      <c r="K28" s="57"/>
      <c r="L28" s="57"/>
      <c r="M28" s="57"/>
      <c r="N28" s="58">
        <v>59</v>
      </c>
      <c r="O28" s="61"/>
      <c r="P28" s="60"/>
      <c r="R28" s="6">
        <v>58763583</v>
      </c>
      <c r="AR28" s="316"/>
    </row>
    <row r="29" spans="1:44">
      <c r="A29" s="51" t="s">
        <v>163</v>
      </c>
      <c r="C29" s="55"/>
      <c r="D29" s="56"/>
      <c r="E29" s="56"/>
      <c r="F29" s="57"/>
      <c r="G29" s="56" t="s">
        <v>35</v>
      </c>
      <c r="H29" s="56"/>
      <c r="I29" s="56"/>
      <c r="J29" s="56"/>
      <c r="K29" s="57"/>
      <c r="L29" s="57"/>
      <c r="M29" s="57"/>
      <c r="N29" s="58">
        <v>588</v>
      </c>
      <c r="O29" s="61"/>
      <c r="P29" s="60"/>
      <c r="R29" s="6">
        <v>588078051</v>
      </c>
      <c r="AR29" s="316"/>
    </row>
    <row r="30" spans="1:44">
      <c r="A30" s="51" t="s">
        <v>164</v>
      </c>
      <c r="C30" s="55"/>
      <c r="D30" s="56"/>
      <c r="E30" s="57" t="s">
        <v>165</v>
      </c>
      <c r="F30" s="57"/>
      <c r="G30" s="56"/>
      <c r="H30" s="56"/>
      <c r="I30" s="56"/>
      <c r="J30" s="56"/>
      <c r="K30" s="57"/>
      <c r="L30" s="57"/>
      <c r="M30" s="57"/>
      <c r="N30" s="58">
        <v>23019</v>
      </c>
      <c r="O30" s="61" t="s">
        <v>341</v>
      </c>
      <c r="P30" s="60"/>
      <c r="R30" s="6">
        <f>IF(COUNTIF(R31:R34,"-")=COUNTA(R31:R34),"-",SUM(R31:R34))</f>
        <v>23019463588</v>
      </c>
      <c r="AR30" s="316"/>
    </row>
    <row r="31" spans="1:44">
      <c r="A31" s="51" t="s">
        <v>166</v>
      </c>
      <c r="C31" s="55"/>
      <c r="D31" s="56"/>
      <c r="E31" s="56"/>
      <c r="F31" s="56" t="s">
        <v>167</v>
      </c>
      <c r="G31" s="56"/>
      <c r="H31" s="56"/>
      <c r="I31" s="56"/>
      <c r="J31" s="56"/>
      <c r="K31" s="57"/>
      <c r="L31" s="57"/>
      <c r="M31" s="57"/>
      <c r="N31" s="58">
        <v>12036</v>
      </c>
      <c r="O31" s="61"/>
      <c r="P31" s="60"/>
      <c r="R31" s="6">
        <v>12036191123</v>
      </c>
      <c r="AR31" s="316"/>
    </row>
    <row r="32" spans="1:44">
      <c r="A32" s="51" t="s">
        <v>168</v>
      </c>
      <c r="C32" s="55"/>
      <c r="D32" s="56"/>
      <c r="E32" s="56"/>
      <c r="F32" s="56" t="s">
        <v>169</v>
      </c>
      <c r="G32" s="56"/>
      <c r="H32" s="56"/>
      <c r="I32" s="56"/>
      <c r="J32" s="56"/>
      <c r="K32" s="57"/>
      <c r="L32" s="57"/>
      <c r="M32" s="57"/>
      <c r="N32" s="58">
        <v>10829</v>
      </c>
      <c r="O32" s="61"/>
      <c r="P32" s="60"/>
      <c r="R32" s="6">
        <v>10828604338</v>
      </c>
      <c r="AR32" s="316"/>
    </row>
    <row r="33" spans="1:44">
      <c r="A33" s="51" t="s">
        <v>170</v>
      </c>
      <c r="C33" s="55"/>
      <c r="D33" s="56"/>
      <c r="E33" s="56"/>
      <c r="F33" s="56" t="s">
        <v>171</v>
      </c>
      <c r="G33" s="56"/>
      <c r="H33" s="56"/>
      <c r="I33" s="56"/>
      <c r="J33" s="56"/>
      <c r="K33" s="57"/>
      <c r="L33" s="57"/>
      <c r="M33" s="57"/>
      <c r="N33" s="58">
        <v>1</v>
      </c>
      <c r="O33" s="61"/>
      <c r="P33" s="60"/>
      <c r="R33" s="6">
        <v>740030</v>
      </c>
      <c r="AR33" s="316"/>
    </row>
    <row r="34" spans="1:44">
      <c r="A34" s="51" t="s">
        <v>172</v>
      </c>
      <c r="C34" s="55"/>
      <c r="D34" s="56"/>
      <c r="E34" s="56"/>
      <c r="F34" s="56" t="s">
        <v>35</v>
      </c>
      <c r="G34" s="56"/>
      <c r="H34" s="56"/>
      <c r="I34" s="56"/>
      <c r="J34" s="56"/>
      <c r="K34" s="57"/>
      <c r="L34" s="57"/>
      <c r="M34" s="57"/>
      <c r="N34" s="58">
        <v>154</v>
      </c>
      <c r="O34" s="61"/>
      <c r="P34" s="60"/>
      <c r="R34" s="6">
        <v>153928097</v>
      </c>
      <c r="AR34" s="316"/>
    </row>
    <row r="35" spans="1:44">
      <c r="A35" s="51" t="s">
        <v>173</v>
      </c>
      <c r="C35" s="55"/>
      <c r="D35" s="56" t="s">
        <v>174</v>
      </c>
      <c r="E35" s="56"/>
      <c r="F35" s="56"/>
      <c r="G35" s="56"/>
      <c r="H35" s="56"/>
      <c r="I35" s="56"/>
      <c r="J35" s="56"/>
      <c r="K35" s="57"/>
      <c r="L35" s="57"/>
      <c r="M35" s="57"/>
      <c r="N35" s="58">
        <v>4034</v>
      </c>
      <c r="O35" s="61"/>
      <c r="P35" s="60"/>
      <c r="R35" s="6">
        <f>IF(COUNTIF(R36:R37,"-")=COUNTA(R36:R37),"-",SUM(R36:R37))</f>
        <v>4034146522</v>
      </c>
      <c r="AR35" s="316"/>
    </row>
    <row r="36" spans="1:44">
      <c r="A36" s="51" t="s">
        <v>175</v>
      </c>
      <c r="C36" s="55"/>
      <c r="D36" s="56"/>
      <c r="E36" s="56" t="s">
        <v>176</v>
      </c>
      <c r="F36" s="56"/>
      <c r="G36" s="56"/>
      <c r="H36" s="56"/>
      <c r="I36" s="56"/>
      <c r="J36" s="56"/>
      <c r="K36" s="62"/>
      <c r="L36" s="62"/>
      <c r="M36" s="62"/>
      <c r="N36" s="58">
        <v>2033</v>
      </c>
      <c r="O36" s="61"/>
      <c r="P36" s="60"/>
      <c r="R36" s="6">
        <v>2032730984</v>
      </c>
      <c r="AR36" s="316"/>
    </row>
    <row r="37" spans="1:44">
      <c r="A37" s="51" t="s">
        <v>177</v>
      </c>
      <c r="C37" s="55"/>
      <c r="D37" s="56"/>
      <c r="E37" s="56" t="s">
        <v>35</v>
      </c>
      <c r="F37" s="56"/>
      <c r="G37" s="57"/>
      <c r="H37" s="56"/>
      <c r="I37" s="56"/>
      <c r="J37" s="56"/>
      <c r="K37" s="62"/>
      <c r="L37" s="62"/>
      <c r="M37" s="62"/>
      <c r="N37" s="58">
        <v>2001</v>
      </c>
      <c r="O37" s="61"/>
      <c r="P37" s="60"/>
      <c r="R37" s="6">
        <v>2001415538</v>
      </c>
      <c r="AR37" s="316"/>
    </row>
    <row r="38" spans="1:44">
      <c r="A38" s="51" t="s">
        <v>133</v>
      </c>
      <c r="C38" s="63" t="s">
        <v>134</v>
      </c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66">
        <v>-34806</v>
      </c>
      <c r="O38" s="67"/>
      <c r="P38" s="60"/>
      <c r="R38" s="6">
        <f>IF(COUNTIF(R14:R35,"-")=COUNTA(R14:R35),"-",SUM(R35)-SUM(R14))</f>
        <v>-34806178122</v>
      </c>
      <c r="AR38" s="316"/>
    </row>
    <row r="39" spans="1:44">
      <c r="A39" s="51" t="s">
        <v>180</v>
      </c>
      <c r="C39" s="55"/>
      <c r="D39" s="56" t="s">
        <v>181</v>
      </c>
      <c r="E39" s="56"/>
      <c r="F39" s="57"/>
      <c r="G39" s="56"/>
      <c r="H39" s="56"/>
      <c r="I39" s="56"/>
      <c r="J39" s="56"/>
      <c r="K39" s="57"/>
      <c r="L39" s="57"/>
      <c r="M39" s="57"/>
      <c r="N39" s="58">
        <v>89</v>
      </c>
      <c r="O39" s="59"/>
      <c r="P39" s="60"/>
      <c r="R39" s="6">
        <f>IF(COUNTIF(R40:R43,"-")=COUNTA(R40:R43),"-",SUM(R40:R43))</f>
        <v>89287460</v>
      </c>
      <c r="AR39" s="316"/>
    </row>
    <row r="40" spans="1:44">
      <c r="A40" s="51" t="s">
        <v>182</v>
      </c>
      <c r="C40" s="55"/>
      <c r="D40" s="56"/>
      <c r="E40" s="57" t="s">
        <v>183</v>
      </c>
      <c r="F40" s="57"/>
      <c r="G40" s="56"/>
      <c r="H40" s="56"/>
      <c r="I40" s="56"/>
      <c r="J40" s="56"/>
      <c r="K40" s="57"/>
      <c r="L40" s="57"/>
      <c r="M40" s="57"/>
      <c r="N40" s="58" t="s">
        <v>357</v>
      </c>
      <c r="O40" s="61"/>
      <c r="P40" s="60"/>
      <c r="R40" s="6" t="s">
        <v>11</v>
      </c>
      <c r="AR40" s="316"/>
    </row>
    <row r="41" spans="1:44">
      <c r="A41" s="51" t="s">
        <v>184</v>
      </c>
      <c r="C41" s="55"/>
      <c r="D41" s="56"/>
      <c r="E41" s="57" t="s">
        <v>185</v>
      </c>
      <c r="F41" s="57"/>
      <c r="G41" s="56"/>
      <c r="H41" s="56"/>
      <c r="I41" s="56"/>
      <c r="J41" s="56"/>
      <c r="K41" s="57"/>
      <c r="L41" s="57"/>
      <c r="M41" s="57"/>
      <c r="N41" s="58">
        <v>51</v>
      </c>
      <c r="O41" s="61"/>
      <c r="P41" s="60"/>
      <c r="R41" s="6">
        <v>50992580</v>
      </c>
      <c r="AR41" s="316"/>
    </row>
    <row r="42" spans="1:44">
      <c r="A42" s="51" t="s">
        <v>188</v>
      </c>
      <c r="C42" s="55"/>
      <c r="D42" s="56"/>
      <c r="E42" s="56" t="s">
        <v>189</v>
      </c>
      <c r="F42" s="56"/>
      <c r="G42" s="56"/>
      <c r="H42" s="56"/>
      <c r="I42" s="56"/>
      <c r="J42" s="56"/>
      <c r="K42" s="57"/>
      <c r="L42" s="57"/>
      <c r="M42" s="57"/>
      <c r="N42" s="58" t="s">
        <v>357</v>
      </c>
      <c r="O42" s="61"/>
      <c r="P42" s="60"/>
      <c r="R42" s="6" t="s">
        <v>11</v>
      </c>
      <c r="AR42" s="316"/>
    </row>
    <row r="43" spans="1:44">
      <c r="A43" s="51" t="s">
        <v>190</v>
      </c>
      <c r="C43" s="55"/>
      <c r="D43" s="56"/>
      <c r="E43" s="56" t="s">
        <v>35</v>
      </c>
      <c r="F43" s="56"/>
      <c r="G43" s="56"/>
      <c r="H43" s="56"/>
      <c r="I43" s="56"/>
      <c r="J43" s="56"/>
      <c r="K43" s="57"/>
      <c r="L43" s="57"/>
      <c r="M43" s="57"/>
      <c r="N43" s="58">
        <v>38</v>
      </c>
      <c r="O43" s="61"/>
      <c r="P43" s="60"/>
      <c r="R43" s="6">
        <v>38294880</v>
      </c>
      <c r="AR43" s="316"/>
    </row>
    <row r="44" spans="1:44">
      <c r="A44" s="51" t="s">
        <v>191</v>
      </c>
      <c r="C44" s="55"/>
      <c r="D44" s="56" t="s">
        <v>192</v>
      </c>
      <c r="E44" s="56"/>
      <c r="F44" s="56"/>
      <c r="G44" s="56"/>
      <c r="H44" s="56"/>
      <c r="I44" s="56"/>
      <c r="J44" s="56"/>
      <c r="K44" s="62"/>
      <c r="L44" s="62"/>
      <c r="M44" s="62"/>
      <c r="N44" s="58">
        <v>2</v>
      </c>
      <c r="O44" s="59"/>
      <c r="P44" s="60"/>
      <c r="R44" s="6">
        <f>IF(COUNTIF(R45:R46,"-")=COUNTA(R45:R46),"-",SUM(R45:R46))</f>
        <v>1614253</v>
      </c>
      <c r="AR44" s="316"/>
    </row>
    <row r="45" spans="1:44">
      <c r="A45" s="51" t="s">
        <v>193</v>
      </c>
      <c r="C45" s="55"/>
      <c r="D45" s="56"/>
      <c r="E45" s="56" t="s">
        <v>194</v>
      </c>
      <c r="F45" s="56"/>
      <c r="G45" s="56"/>
      <c r="H45" s="56"/>
      <c r="I45" s="56"/>
      <c r="J45" s="56"/>
      <c r="K45" s="62"/>
      <c r="L45" s="62"/>
      <c r="M45" s="62"/>
      <c r="N45" s="58">
        <v>1</v>
      </c>
      <c r="O45" s="61"/>
      <c r="P45" s="60"/>
      <c r="R45" s="6">
        <v>1044016</v>
      </c>
      <c r="AR45" s="316"/>
    </row>
    <row r="46" spans="1:44" ht="14.25" thickBot="1">
      <c r="A46" s="51" t="s">
        <v>195</v>
      </c>
      <c r="C46" s="55"/>
      <c r="D46" s="56"/>
      <c r="E46" s="56" t="s">
        <v>35</v>
      </c>
      <c r="F46" s="56"/>
      <c r="G46" s="56"/>
      <c r="H46" s="56"/>
      <c r="I46" s="56"/>
      <c r="J46" s="56"/>
      <c r="K46" s="62"/>
      <c r="L46" s="62"/>
      <c r="M46" s="62"/>
      <c r="N46" s="58">
        <v>1</v>
      </c>
      <c r="O46" s="61"/>
      <c r="P46" s="60"/>
      <c r="R46" s="6">
        <v>570237</v>
      </c>
      <c r="AR46" s="316"/>
    </row>
    <row r="47" spans="1:44" ht="14.25" thickBot="1">
      <c r="A47" s="51" t="s">
        <v>178</v>
      </c>
      <c r="C47" s="68" t="s">
        <v>179</v>
      </c>
      <c r="D47" s="69"/>
      <c r="E47" s="69"/>
      <c r="F47" s="69"/>
      <c r="G47" s="69"/>
      <c r="H47" s="69"/>
      <c r="I47" s="69"/>
      <c r="J47" s="69"/>
      <c r="K47" s="70"/>
      <c r="L47" s="70"/>
      <c r="M47" s="70"/>
      <c r="N47" s="71">
        <v>-34894</v>
      </c>
      <c r="O47" s="72" t="s">
        <v>341</v>
      </c>
      <c r="P47" s="60"/>
      <c r="R47" s="6">
        <f>IF(COUNTIF(R38:R46,"-")=COUNTA(R38:R46),"-",SUM(R38,R44)-SUM(R39))</f>
        <v>-34893851329</v>
      </c>
      <c r="AR47" s="316"/>
    </row>
    <row r="48" spans="1:44" s="74" customFormat="1" ht="3.75" customHeight="1">
      <c r="A48" s="73"/>
      <c r="C48" s="75"/>
      <c r="D48" s="75"/>
      <c r="E48" s="76"/>
      <c r="F48" s="76"/>
      <c r="G48" s="76"/>
      <c r="H48" s="76"/>
      <c r="I48" s="76"/>
      <c r="J48" s="77"/>
      <c r="K48" s="77"/>
      <c r="L48" s="77"/>
    </row>
    <row r="49" spans="1:12" s="74" customFormat="1" ht="15.6" customHeight="1">
      <c r="A49" s="73"/>
      <c r="C49" s="78"/>
      <c r="D49" s="78" t="s">
        <v>323</v>
      </c>
      <c r="E49" s="79"/>
      <c r="F49" s="79"/>
      <c r="G49" s="79"/>
      <c r="H49" s="79"/>
      <c r="I49" s="79"/>
      <c r="J49" s="80"/>
      <c r="K49" s="80"/>
      <c r="L49" s="80"/>
    </row>
  </sheetData>
  <mergeCells count="5">
    <mergeCell ref="C9:O9"/>
    <mergeCell ref="C10:O10"/>
    <mergeCell ref="C11:O11"/>
    <mergeCell ref="C13:M13"/>
    <mergeCell ref="N13:O13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34"/>
  <sheetViews>
    <sheetView showGridLines="0" topLeftCell="D7" zoomScaleNormal="100" workbookViewId="0">
      <selection activeCell="P15" sqref="P15"/>
    </sheetView>
  </sheetViews>
  <sheetFormatPr defaultRowHeight="12.75"/>
  <cols>
    <col min="1" max="1" width="0" style="82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customWidth="1"/>
    <col min="18" max="18" width="3" style="84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9" spans="1:24" ht="24">
      <c r="B9" s="83"/>
      <c r="C9" s="267" t="s">
        <v>372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</row>
    <row r="10" spans="1:24" ht="17.25">
      <c r="B10" s="85"/>
      <c r="C10" s="268" t="s">
        <v>363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</row>
    <row r="11" spans="1:24" ht="17.25">
      <c r="B11" s="85"/>
      <c r="C11" s="268" t="s">
        <v>364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spans="1:24" ht="15.75" customHeight="1" thickBot="1">
      <c r="B12" s="86"/>
      <c r="C12" s="87"/>
      <c r="D12" s="87"/>
      <c r="E12" s="87"/>
      <c r="F12" s="87"/>
      <c r="G12" s="87"/>
      <c r="H12" s="87"/>
      <c r="I12" s="87"/>
      <c r="J12" s="88"/>
      <c r="K12" s="87"/>
      <c r="L12" s="88"/>
      <c r="M12" s="87"/>
      <c r="N12" s="87"/>
      <c r="O12" s="87"/>
      <c r="P12" s="87"/>
      <c r="Q12" s="87"/>
      <c r="R12" s="88" t="s">
        <v>333</v>
      </c>
    </row>
    <row r="13" spans="1:24" ht="12.75" customHeight="1">
      <c r="B13" s="89"/>
      <c r="C13" s="269" t="s">
        <v>0</v>
      </c>
      <c r="D13" s="270"/>
      <c r="E13" s="270"/>
      <c r="F13" s="270"/>
      <c r="G13" s="270"/>
      <c r="H13" s="270"/>
      <c r="I13" s="270"/>
      <c r="J13" s="271"/>
      <c r="K13" s="275" t="s">
        <v>324</v>
      </c>
      <c r="L13" s="270"/>
      <c r="M13" s="90"/>
      <c r="N13" s="90"/>
      <c r="O13" s="90"/>
      <c r="P13" s="90"/>
      <c r="Q13" s="90"/>
      <c r="R13" s="91"/>
    </row>
    <row r="14" spans="1:24" ht="29.25" customHeight="1" thickBot="1">
      <c r="A14" s="82" t="s">
        <v>314</v>
      </c>
      <c r="B14" s="89"/>
      <c r="C14" s="272"/>
      <c r="D14" s="273"/>
      <c r="E14" s="273"/>
      <c r="F14" s="273"/>
      <c r="G14" s="273"/>
      <c r="H14" s="273"/>
      <c r="I14" s="273"/>
      <c r="J14" s="274"/>
      <c r="K14" s="276"/>
      <c r="L14" s="273"/>
      <c r="M14" s="277" t="s">
        <v>325</v>
      </c>
      <c r="N14" s="278"/>
      <c r="O14" s="277" t="s">
        <v>326</v>
      </c>
      <c r="P14" s="278"/>
      <c r="Q14" s="277" t="s">
        <v>132</v>
      </c>
      <c r="R14" s="281"/>
    </row>
    <row r="15" spans="1:24" ht="15.95" customHeight="1">
      <c r="A15" s="82" t="s">
        <v>196</v>
      </c>
      <c r="B15" s="92"/>
      <c r="C15" s="93" t="s">
        <v>197</v>
      </c>
      <c r="D15" s="94"/>
      <c r="E15" s="94"/>
      <c r="F15" s="94"/>
      <c r="G15" s="94"/>
      <c r="H15" s="94"/>
      <c r="I15" s="94"/>
      <c r="J15" s="95"/>
      <c r="K15" s="96">
        <v>63452</v>
      </c>
      <c r="L15" s="97" t="s">
        <v>341</v>
      </c>
      <c r="M15" s="96">
        <v>109649</v>
      </c>
      <c r="N15" s="98"/>
      <c r="O15" s="96">
        <v>-46198</v>
      </c>
      <c r="P15" s="98"/>
      <c r="Q15" s="99" t="s">
        <v>365</v>
      </c>
      <c r="R15" s="100"/>
      <c r="U15" s="214">
        <f t="shared" ref="U15:U20" si="0">IF(COUNTIF(V15:X15,"-")=COUNTA(V15:X15),"-",SUM(V15:X15))</f>
        <v>63451587841</v>
      </c>
      <c r="V15" s="214">
        <v>109649443105</v>
      </c>
      <c r="W15" s="214">
        <v>-46197855264</v>
      </c>
      <c r="X15" s="214" t="s">
        <v>365</v>
      </c>
    </row>
    <row r="16" spans="1:24" ht="15.95" customHeight="1">
      <c r="A16" s="82" t="s">
        <v>198</v>
      </c>
      <c r="B16" s="92"/>
      <c r="C16" s="24"/>
      <c r="D16" s="19" t="s">
        <v>199</v>
      </c>
      <c r="E16" s="19"/>
      <c r="F16" s="19"/>
      <c r="G16" s="19"/>
      <c r="H16" s="19"/>
      <c r="I16" s="19"/>
      <c r="J16" s="101"/>
      <c r="K16" s="102">
        <v>-34894</v>
      </c>
      <c r="L16" s="103"/>
      <c r="M16" s="260"/>
      <c r="N16" s="261"/>
      <c r="O16" s="102">
        <v>-34894</v>
      </c>
      <c r="P16" s="104"/>
      <c r="Q16" s="105">
        <v>0</v>
      </c>
      <c r="R16" s="106"/>
      <c r="U16" s="214">
        <f t="shared" si="0"/>
        <v>-34893851329</v>
      </c>
      <c r="V16" s="214" t="s">
        <v>11</v>
      </c>
      <c r="W16" s="214">
        <v>-34893851329</v>
      </c>
      <c r="X16" s="214">
        <v>0</v>
      </c>
    </row>
    <row r="17" spans="1:24" ht="15.95" customHeight="1">
      <c r="A17" s="82" t="s">
        <v>200</v>
      </c>
      <c r="B17" s="89"/>
      <c r="C17" s="107"/>
      <c r="D17" s="101" t="s">
        <v>201</v>
      </c>
      <c r="E17" s="101"/>
      <c r="F17" s="101"/>
      <c r="G17" s="101"/>
      <c r="H17" s="101"/>
      <c r="I17" s="101"/>
      <c r="J17" s="101"/>
      <c r="K17" s="102">
        <v>34573</v>
      </c>
      <c r="L17" s="103" t="s">
        <v>341</v>
      </c>
      <c r="M17" s="255"/>
      <c r="N17" s="262"/>
      <c r="O17" s="102">
        <v>34573</v>
      </c>
      <c r="P17" s="104" t="s">
        <v>341</v>
      </c>
      <c r="Q17" s="105">
        <v>0</v>
      </c>
      <c r="R17" s="108"/>
      <c r="U17" s="214">
        <f t="shared" si="0"/>
        <v>34572614468</v>
      </c>
      <c r="V17" s="214" t="s">
        <v>11</v>
      </c>
      <c r="W17" s="214">
        <f>IF(COUNTIF(W18:W19,"-")=COUNTA(W18:W19),"-",SUM(W18:W19))</f>
        <v>34572614468</v>
      </c>
      <c r="X17" s="214">
        <f>IF(COUNTIF(X18:X19,"-")=COUNTA(X18:X19),"-",SUM(X18:X19))</f>
        <v>0</v>
      </c>
    </row>
    <row r="18" spans="1:24" ht="15.95" customHeight="1">
      <c r="A18" s="82" t="s">
        <v>202</v>
      </c>
      <c r="B18" s="89"/>
      <c r="C18" s="109"/>
      <c r="D18" s="101"/>
      <c r="E18" s="110" t="s">
        <v>203</v>
      </c>
      <c r="F18" s="110"/>
      <c r="G18" s="110"/>
      <c r="H18" s="110"/>
      <c r="I18" s="110"/>
      <c r="J18" s="101"/>
      <c r="K18" s="102">
        <v>23461</v>
      </c>
      <c r="L18" s="103"/>
      <c r="M18" s="255"/>
      <c r="N18" s="262"/>
      <c r="O18" s="102">
        <v>23461</v>
      </c>
      <c r="P18" s="104"/>
      <c r="Q18" s="105">
        <v>0</v>
      </c>
      <c r="R18" s="108"/>
      <c r="U18" s="214">
        <f t="shared" si="0"/>
        <v>23461443071</v>
      </c>
      <c r="V18" s="214" t="s">
        <v>11</v>
      </c>
      <c r="W18" s="214">
        <v>23461443071</v>
      </c>
      <c r="X18" s="214">
        <v>0</v>
      </c>
    </row>
    <row r="19" spans="1:24" ht="15.95" customHeight="1">
      <c r="A19" s="82" t="s">
        <v>204</v>
      </c>
      <c r="B19" s="89"/>
      <c r="C19" s="111"/>
      <c r="D19" s="112"/>
      <c r="E19" s="112" t="s">
        <v>205</v>
      </c>
      <c r="F19" s="112"/>
      <c r="G19" s="112"/>
      <c r="H19" s="112"/>
      <c r="I19" s="112"/>
      <c r="J19" s="113"/>
      <c r="K19" s="114">
        <v>11111</v>
      </c>
      <c r="L19" s="115"/>
      <c r="M19" s="263"/>
      <c r="N19" s="264"/>
      <c r="O19" s="114">
        <v>11111</v>
      </c>
      <c r="P19" s="116"/>
      <c r="Q19" s="117">
        <v>0</v>
      </c>
      <c r="R19" s="118"/>
      <c r="U19" s="214">
        <f t="shared" si="0"/>
        <v>11111171397</v>
      </c>
      <c r="V19" s="214" t="s">
        <v>11</v>
      </c>
      <c r="W19" s="214">
        <v>11111171397</v>
      </c>
      <c r="X19" s="214">
        <v>0</v>
      </c>
    </row>
    <row r="20" spans="1:24" ht="15.95" customHeight="1">
      <c r="A20" s="82" t="s">
        <v>206</v>
      </c>
      <c r="B20" s="89"/>
      <c r="C20" s="119"/>
      <c r="D20" s="120" t="s">
        <v>207</v>
      </c>
      <c r="E20" s="121"/>
      <c r="F20" s="120"/>
      <c r="G20" s="120"/>
      <c r="H20" s="120"/>
      <c r="I20" s="120"/>
      <c r="J20" s="122"/>
      <c r="K20" s="123">
        <v>-321</v>
      </c>
      <c r="L20" s="124"/>
      <c r="M20" s="265"/>
      <c r="N20" s="266"/>
      <c r="O20" s="123">
        <v>-321</v>
      </c>
      <c r="P20" s="327"/>
      <c r="Q20" s="125">
        <v>0</v>
      </c>
      <c r="R20" s="126"/>
      <c r="U20" s="214">
        <f t="shared" si="0"/>
        <v>-321236861</v>
      </c>
      <c r="V20" s="214" t="s">
        <v>11</v>
      </c>
      <c r="W20" s="214">
        <f>IF(COUNTIF(W16:W17,"-")=COUNTA(W16:W17),"-",SUM(W16:W17))</f>
        <v>-321236861</v>
      </c>
      <c r="X20" s="214">
        <f>IF(COUNTIF(X16:X17,"-")=COUNTA(X16:X17),"-",SUM(X16:X17))</f>
        <v>0</v>
      </c>
    </row>
    <row r="21" spans="1:24" ht="15.95" customHeight="1">
      <c r="A21" s="82" t="s">
        <v>208</v>
      </c>
      <c r="B21" s="89"/>
      <c r="C21" s="24"/>
      <c r="D21" s="127" t="s">
        <v>327</v>
      </c>
      <c r="E21" s="127"/>
      <c r="F21" s="127"/>
      <c r="G21" s="110"/>
      <c r="H21" s="110"/>
      <c r="I21" s="110"/>
      <c r="J21" s="101"/>
      <c r="K21" s="251"/>
      <c r="L21" s="252"/>
      <c r="M21" s="102">
        <v>-991</v>
      </c>
      <c r="N21" s="104" t="s">
        <v>341</v>
      </c>
      <c r="O21" s="102">
        <v>991</v>
      </c>
      <c r="P21" s="104" t="s">
        <v>341</v>
      </c>
      <c r="Q21" s="328"/>
      <c r="R21" s="259"/>
      <c r="U21" s="214">
        <v>0</v>
      </c>
      <c r="V21" s="214">
        <f>IF(COUNTA(V22:V25)=COUNTIF(V22:V25,"-"),"-",SUM(V22,V24,V23,V25))</f>
        <v>-990976376</v>
      </c>
      <c r="W21" s="214">
        <f>IF(COUNTA(W22:W25)=COUNTIF(W22:W25,"-"),"-",SUM(W22,W24,W23,W25))</f>
        <v>990976376</v>
      </c>
      <c r="X21" s="214" t="s">
        <v>11</v>
      </c>
    </row>
    <row r="22" spans="1:24" ht="15.95" customHeight="1">
      <c r="A22" s="82" t="s">
        <v>209</v>
      </c>
      <c r="B22" s="89"/>
      <c r="C22" s="24"/>
      <c r="D22" s="127"/>
      <c r="E22" s="127" t="s">
        <v>210</v>
      </c>
      <c r="F22" s="110"/>
      <c r="G22" s="110"/>
      <c r="H22" s="110"/>
      <c r="I22" s="110"/>
      <c r="J22" s="101"/>
      <c r="K22" s="251"/>
      <c r="L22" s="252"/>
      <c r="M22" s="102">
        <v>3016</v>
      </c>
      <c r="N22" s="104"/>
      <c r="O22" s="102">
        <v>-3016</v>
      </c>
      <c r="P22" s="104"/>
      <c r="Q22" s="329"/>
      <c r="R22" s="254"/>
      <c r="U22" s="214">
        <v>0</v>
      </c>
      <c r="V22" s="214">
        <v>3015616613</v>
      </c>
      <c r="W22" s="214">
        <v>-3015616613</v>
      </c>
      <c r="X22" s="214" t="s">
        <v>11</v>
      </c>
    </row>
    <row r="23" spans="1:24" ht="15.95" customHeight="1">
      <c r="A23" s="82" t="s">
        <v>211</v>
      </c>
      <c r="B23" s="89"/>
      <c r="C23" s="24"/>
      <c r="D23" s="127"/>
      <c r="E23" s="127" t="s">
        <v>212</v>
      </c>
      <c r="F23" s="127"/>
      <c r="G23" s="110"/>
      <c r="H23" s="110"/>
      <c r="I23" s="110"/>
      <c r="J23" s="101"/>
      <c r="K23" s="251"/>
      <c r="L23" s="252"/>
      <c r="M23" s="102">
        <v>-4430</v>
      </c>
      <c r="N23" s="104"/>
      <c r="O23" s="102">
        <v>4430</v>
      </c>
      <c r="P23" s="104"/>
      <c r="Q23" s="329"/>
      <c r="R23" s="254"/>
      <c r="U23" s="214">
        <v>0</v>
      </c>
      <c r="V23" s="214">
        <v>-4430337882</v>
      </c>
      <c r="W23" s="214">
        <v>4430337882</v>
      </c>
      <c r="X23" s="214" t="s">
        <v>11</v>
      </c>
    </row>
    <row r="24" spans="1:24" ht="15.95" customHeight="1">
      <c r="A24" s="82" t="s">
        <v>213</v>
      </c>
      <c r="B24" s="89"/>
      <c r="C24" s="24"/>
      <c r="D24" s="127"/>
      <c r="E24" s="127" t="s">
        <v>214</v>
      </c>
      <c r="F24" s="127"/>
      <c r="G24" s="110"/>
      <c r="H24" s="110"/>
      <c r="I24" s="110"/>
      <c r="J24" s="101"/>
      <c r="K24" s="251"/>
      <c r="L24" s="252"/>
      <c r="M24" s="102">
        <v>1813</v>
      </c>
      <c r="N24" s="104"/>
      <c r="O24" s="102">
        <v>-1813</v>
      </c>
      <c r="P24" s="104"/>
      <c r="Q24" s="329"/>
      <c r="R24" s="254"/>
      <c r="U24" s="214">
        <v>0</v>
      </c>
      <c r="V24" s="214">
        <v>1812750512</v>
      </c>
      <c r="W24" s="214">
        <v>-1812750512</v>
      </c>
      <c r="X24" s="214" t="s">
        <v>11</v>
      </c>
    </row>
    <row r="25" spans="1:24" ht="15.95" customHeight="1">
      <c r="A25" s="82" t="s">
        <v>215</v>
      </c>
      <c r="B25" s="89"/>
      <c r="C25" s="24"/>
      <c r="D25" s="127"/>
      <c r="E25" s="127" t="s">
        <v>216</v>
      </c>
      <c r="F25" s="127"/>
      <c r="G25" s="110"/>
      <c r="H25" s="20"/>
      <c r="I25" s="110"/>
      <c r="J25" s="101"/>
      <c r="K25" s="251"/>
      <c r="L25" s="252"/>
      <c r="M25" s="102">
        <v>-1389</v>
      </c>
      <c r="N25" s="104"/>
      <c r="O25" s="102">
        <v>1389</v>
      </c>
      <c r="P25" s="104"/>
      <c r="Q25" s="329"/>
      <c r="R25" s="254"/>
      <c r="U25" s="214">
        <v>0</v>
      </c>
      <c r="V25" s="214">
        <v>-1389005619</v>
      </c>
      <c r="W25" s="214">
        <v>1389005619</v>
      </c>
      <c r="X25" s="214" t="s">
        <v>11</v>
      </c>
    </row>
    <row r="26" spans="1:24" ht="15.95" customHeight="1">
      <c r="A26" s="82" t="s">
        <v>217</v>
      </c>
      <c r="B26" s="89"/>
      <c r="C26" s="24"/>
      <c r="D26" s="127" t="s">
        <v>218</v>
      </c>
      <c r="E26" s="110"/>
      <c r="F26" s="110"/>
      <c r="G26" s="110"/>
      <c r="H26" s="110"/>
      <c r="I26" s="110"/>
      <c r="J26" s="101"/>
      <c r="K26" s="102" t="s">
        <v>11</v>
      </c>
      <c r="L26" s="103"/>
      <c r="M26" s="102" t="s">
        <v>339</v>
      </c>
      <c r="N26" s="104"/>
      <c r="O26" s="255"/>
      <c r="P26" s="262"/>
      <c r="Q26" s="255"/>
      <c r="R26" s="256"/>
      <c r="U26" s="214" t="str">
        <f t="shared" ref="U26:U32" si="1">IF(COUNTIF(V26:X26,"-")=COUNTA(V26:X26),"-",SUM(V26:X26))</f>
        <v>-</v>
      </c>
      <c r="V26" s="214" t="s">
        <v>339</v>
      </c>
      <c r="W26" s="214" t="s">
        <v>11</v>
      </c>
      <c r="X26" s="214" t="s">
        <v>11</v>
      </c>
    </row>
    <row r="27" spans="1:24" ht="15.95" customHeight="1">
      <c r="A27" s="82" t="s">
        <v>219</v>
      </c>
      <c r="B27" s="89"/>
      <c r="C27" s="24"/>
      <c r="D27" s="127" t="s">
        <v>220</v>
      </c>
      <c r="E27" s="127"/>
      <c r="F27" s="110"/>
      <c r="G27" s="110"/>
      <c r="H27" s="110"/>
      <c r="I27" s="110"/>
      <c r="J27" s="101"/>
      <c r="K27" s="102">
        <v>152</v>
      </c>
      <c r="L27" s="103"/>
      <c r="M27" s="102">
        <v>152</v>
      </c>
      <c r="N27" s="104"/>
      <c r="O27" s="255"/>
      <c r="P27" s="262"/>
      <c r="Q27" s="255"/>
      <c r="R27" s="256"/>
      <c r="U27" s="214">
        <f t="shared" si="1"/>
        <v>151888488</v>
      </c>
      <c r="V27" s="214">
        <v>151888488</v>
      </c>
      <c r="W27" s="214" t="s">
        <v>11</v>
      </c>
      <c r="X27" s="214" t="s">
        <v>11</v>
      </c>
    </row>
    <row r="28" spans="1:24" ht="15.95" customHeight="1">
      <c r="A28" s="82" t="s">
        <v>373</v>
      </c>
      <c r="B28" s="89"/>
      <c r="C28" s="24"/>
      <c r="D28" s="127" t="s">
        <v>374</v>
      </c>
      <c r="E28" s="127"/>
      <c r="F28" s="110"/>
      <c r="G28" s="110"/>
      <c r="H28" s="110"/>
      <c r="I28" s="110"/>
      <c r="J28" s="101"/>
      <c r="K28" s="102" t="s">
        <v>11</v>
      </c>
      <c r="L28" s="330"/>
      <c r="M28" s="255"/>
      <c r="N28" s="262"/>
      <c r="O28" s="255"/>
      <c r="P28" s="262"/>
      <c r="Q28" s="105" t="s">
        <v>339</v>
      </c>
      <c r="R28" s="108"/>
      <c r="U28" s="214" t="str">
        <f t="shared" si="1"/>
        <v>-</v>
      </c>
      <c r="V28" s="214" t="s">
        <v>11</v>
      </c>
      <c r="W28" s="214" t="s">
        <v>11</v>
      </c>
      <c r="X28" s="214" t="s">
        <v>339</v>
      </c>
    </row>
    <row r="29" spans="1:24" ht="15.95" customHeight="1">
      <c r="A29" s="82" t="s">
        <v>375</v>
      </c>
      <c r="B29" s="89"/>
      <c r="C29" s="24"/>
      <c r="D29" s="127" t="s">
        <v>376</v>
      </c>
      <c r="E29" s="127"/>
      <c r="F29" s="110"/>
      <c r="G29" s="110"/>
      <c r="H29" s="110"/>
      <c r="I29" s="110"/>
      <c r="J29" s="101"/>
      <c r="K29" s="102" t="s">
        <v>11</v>
      </c>
      <c r="L29" s="330"/>
      <c r="M29" s="255"/>
      <c r="N29" s="262"/>
      <c r="O29" s="255"/>
      <c r="P29" s="262"/>
      <c r="Q29" s="105" t="s">
        <v>339</v>
      </c>
      <c r="R29" s="108"/>
      <c r="U29" s="214" t="str">
        <f t="shared" si="1"/>
        <v>-</v>
      </c>
      <c r="V29" s="214" t="s">
        <v>11</v>
      </c>
      <c r="W29" s="214" t="s">
        <v>11</v>
      </c>
      <c r="X29" s="214" t="s">
        <v>339</v>
      </c>
    </row>
    <row r="30" spans="1:24" ht="15.95" customHeight="1">
      <c r="A30" s="82" t="s">
        <v>222</v>
      </c>
      <c r="B30" s="89"/>
      <c r="C30" s="111"/>
      <c r="D30" s="112" t="s">
        <v>35</v>
      </c>
      <c r="E30" s="112"/>
      <c r="F30" s="112"/>
      <c r="G30" s="128"/>
      <c r="H30" s="128"/>
      <c r="I30" s="128"/>
      <c r="J30" s="113"/>
      <c r="K30" s="114">
        <v>27</v>
      </c>
      <c r="L30" s="115" t="s">
        <v>341</v>
      </c>
      <c r="M30" s="114">
        <v>48</v>
      </c>
      <c r="N30" s="116"/>
      <c r="O30" s="114">
        <v>-22</v>
      </c>
      <c r="P30" s="116"/>
      <c r="Q30" s="331"/>
      <c r="R30" s="250"/>
      <c r="S30" s="129"/>
      <c r="U30" s="214">
        <f t="shared" si="1"/>
        <v>26710515</v>
      </c>
      <c r="V30" s="214">
        <v>48279195</v>
      </c>
      <c r="W30" s="214">
        <v>-21568680</v>
      </c>
      <c r="X30" s="214" t="s">
        <v>11</v>
      </c>
    </row>
    <row r="31" spans="1:24" ht="15.95" customHeight="1" thickBot="1">
      <c r="A31" s="82" t="s">
        <v>223</v>
      </c>
      <c r="B31" s="89"/>
      <c r="C31" s="130"/>
      <c r="D31" s="131" t="s">
        <v>224</v>
      </c>
      <c r="E31" s="131"/>
      <c r="F31" s="132"/>
      <c r="G31" s="132"/>
      <c r="H31" s="133"/>
      <c r="I31" s="132"/>
      <c r="J31" s="134"/>
      <c r="K31" s="135">
        <v>-143</v>
      </c>
      <c r="L31" s="136"/>
      <c r="M31" s="135">
        <v>-791</v>
      </c>
      <c r="N31" s="137"/>
      <c r="O31" s="135">
        <v>648</v>
      </c>
      <c r="P31" s="137"/>
      <c r="Q31" s="138">
        <v>0</v>
      </c>
      <c r="R31" s="139"/>
      <c r="S31" s="129"/>
      <c r="U31" s="214">
        <f t="shared" si="1"/>
        <v>-142637858</v>
      </c>
      <c r="V31" s="214">
        <f>IF(AND(V21="-",COUNTIF(V26:V27,"-")=COUNTA(V26:V27),V30="-"),"-",SUM(V21,V26:V27,V30))</f>
        <v>-790808693</v>
      </c>
      <c r="W31" s="214">
        <f>IF(AND(W20="-",W21="-",COUNTIF(W26:W27,"-")=COUNTA(W26:W27),W30="-"),"-",SUM(W20,W21,W26:W27,W30))</f>
        <v>648170835</v>
      </c>
      <c r="X31" s="214">
        <f>IF(AND(X20="-",COUNTIF(X28:X29,"-")=COUNTA(X28:X29)),"-",SUM(X20,X28:X29))</f>
        <v>0</v>
      </c>
    </row>
    <row r="32" spans="1:24" ht="15.95" customHeight="1" thickBot="1">
      <c r="A32" s="82" t="s">
        <v>225</v>
      </c>
      <c r="B32" s="89"/>
      <c r="C32" s="140" t="s">
        <v>226</v>
      </c>
      <c r="D32" s="141"/>
      <c r="E32" s="141"/>
      <c r="F32" s="141"/>
      <c r="G32" s="142"/>
      <c r="H32" s="142"/>
      <c r="I32" s="142"/>
      <c r="J32" s="143"/>
      <c r="K32" s="144">
        <v>63309</v>
      </c>
      <c r="L32" s="145" t="s">
        <v>341</v>
      </c>
      <c r="M32" s="144">
        <v>108859</v>
      </c>
      <c r="N32" s="146" t="s">
        <v>341</v>
      </c>
      <c r="O32" s="144">
        <v>-45550</v>
      </c>
      <c r="P32" s="146"/>
      <c r="Q32" s="147">
        <v>0</v>
      </c>
      <c r="R32" s="148"/>
      <c r="S32" s="129"/>
      <c r="U32" s="214">
        <f t="shared" si="1"/>
        <v>63308949983</v>
      </c>
      <c r="V32" s="214">
        <v>108858634412</v>
      </c>
      <c r="W32" s="214">
        <v>-45549684429</v>
      </c>
      <c r="X32" s="214">
        <f>IF(AND(X15="-",X31="-"),"-",SUM(X15,X31))</f>
        <v>0</v>
      </c>
    </row>
    <row r="33" spans="2:19" s="84" customFormat="1" ht="6.75" customHeight="1">
      <c r="B33" s="89"/>
      <c r="C33" s="149"/>
      <c r="D33" s="150"/>
      <c r="E33" s="150"/>
      <c r="F33" s="150"/>
      <c r="G33" s="150"/>
      <c r="H33" s="150"/>
      <c r="I33" s="150"/>
      <c r="J33" s="150"/>
      <c r="K33" s="89"/>
      <c r="L33" s="89"/>
      <c r="M33" s="89"/>
      <c r="N33" s="89"/>
      <c r="O33" s="89"/>
      <c r="P33" s="89"/>
      <c r="Q33" s="89"/>
      <c r="R33" s="19"/>
      <c r="S33" s="129"/>
    </row>
    <row r="34" spans="2:19" s="84" customFormat="1" ht="15.6" customHeight="1">
      <c r="B34" s="89"/>
      <c r="C34" s="151"/>
      <c r="D34" s="152" t="s">
        <v>323</v>
      </c>
      <c r="F34" s="153"/>
      <c r="G34" s="154"/>
      <c r="H34" s="153"/>
      <c r="I34" s="153"/>
      <c r="J34" s="151"/>
      <c r="K34" s="89"/>
      <c r="L34" s="89"/>
      <c r="M34" s="89"/>
      <c r="N34" s="89"/>
      <c r="O34" s="89"/>
      <c r="P34" s="89"/>
      <c r="Q34" s="89"/>
      <c r="R34" s="19"/>
      <c r="S34" s="129"/>
    </row>
  </sheetData>
  <mergeCells count="32">
    <mergeCell ref="M28:N28"/>
    <mergeCell ref="O28:P28"/>
    <mergeCell ref="M29:N29"/>
    <mergeCell ref="O29:P29"/>
    <mergeCell ref="Q30:R30"/>
    <mergeCell ref="K25:L25"/>
    <mergeCell ref="Q25:R25"/>
    <mergeCell ref="O26:P26"/>
    <mergeCell ref="Q26:R26"/>
    <mergeCell ref="O27:P27"/>
    <mergeCell ref="Q27:R27"/>
    <mergeCell ref="Q21:R21"/>
    <mergeCell ref="K22:L22"/>
    <mergeCell ref="Q22:R22"/>
    <mergeCell ref="K23:L23"/>
    <mergeCell ref="Q23:R23"/>
    <mergeCell ref="K24:L24"/>
    <mergeCell ref="Q24:R24"/>
    <mergeCell ref="M16:N16"/>
    <mergeCell ref="M17:N17"/>
    <mergeCell ref="M18:N18"/>
    <mergeCell ref="M19:N19"/>
    <mergeCell ref="M20:N20"/>
    <mergeCell ref="K21:L21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R69"/>
  <sheetViews>
    <sheetView topLeftCell="B1" zoomScaleNormal="100" workbookViewId="0">
      <selection activeCell="P15" sqref="P15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8" spans="1:44" s="50" customFormat="1">
      <c r="A8" s="1"/>
      <c r="B8" s="155"/>
      <c r="C8" s="155"/>
      <c r="D8" s="49"/>
      <c r="E8" s="49"/>
      <c r="F8" s="49"/>
      <c r="G8" s="49"/>
      <c r="H8" s="49"/>
      <c r="I8" s="3"/>
      <c r="J8" s="3"/>
      <c r="K8" s="3"/>
      <c r="L8" s="3"/>
      <c r="M8" s="3"/>
      <c r="N8" s="3"/>
    </row>
    <row r="9" spans="1:44" s="50" customFormat="1" ht="24">
      <c r="A9" s="1"/>
      <c r="B9" s="156"/>
      <c r="C9" s="291" t="s">
        <v>377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0" spans="1:44" s="50" customFormat="1" ht="14.25">
      <c r="A10" s="157"/>
      <c r="B10" s="158"/>
      <c r="C10" s="292" t="s">
        <v>378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44" s="50" customFormat="1" ht="14.25">
      <c r="A11" s="157"/>
      <c r="B11" s="158"/>
      <c r="C11" s="292" t="s">
        <v>379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44" s="50" customFormat="1" ht="14.25" thickBot="1">
      <c r="A12" s="157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 t="s">
        <v>333</v>
      </c>
    </row>
    <row r="13" spans="1:44" s="50" customFormat="1">
      <c r="A13" s="157"/>
      <c r="B13" s="158"/>
      <c r="C13" s="293" t="s">
        <v>0</v>
      </c>
      <c r="D13" s="294"/>
      <c r="E13" s="294"/>
      <c r="F13" s="294"/>
      <c r="G13" s="294"/>
      <c r="H13" s="294"/>
      <c r="I13" s="294"/>
      <c r="J13" s="295"/>
      <c r="K13" s="295"/>
      <c r="L13" s="296"/>
      <c r="M13" s="300" t="s">
        <v>316</v>
      </c>
      <c r="N13" s="301"/>
    </row>
    <row r="14" spans="1:44" s="50" customFormat="1" ht="14.25" thickBot="1">
      <c r="A14" s="157" t="s">
        <v>314</v>
      </c>
      <c r="B14" s="158"/>
      <c r="C14" s="297"/>
      <c r="D14" s="298"/>
      <c r="E14" s="298"/>
      <c r="F14" s="298"/>
      <c r="G14" s="298"/>
      <c r="H14" s="298"/>
      <c r="I14" s="298"/>
      <c r="J14" s="298"/>
      <c r="K14" s="298"/>
      <c r="L14" s="299"/>
      <c r="M14" s="302"/>
      <c r="N14" s="303"/>
    </row>
    <row r="15" spans="1:44" s="50" customFormat="1">
      <c r="A15" s="161"/>
      <c r="B15" s="162"/>
      <c r="C15" s="163" t="s">
        <v>328</v>
      </c>
      <c r="D15" s="164"/>
      <c r="E15" s="164"/>
      <c r="F15" s="165"/>
      <c r="G15" s="165"/>
      <c r="H15" s="166"/>
      <c r="I15" s="165"/>
      <c r="J15" s="166"/>
      <c r="K15" s="166"/>
      <c r="L15" s="167"/>
      <c r="M15" s="168"/>
      <c r="N15" s="317"/>
      <c r="AR15" s="318"/>
    </row>
    <row r="16" spans="1:44" s="50" customFormat="1">
      <c r="A16" s="1" t="s">
        <v>229</v>
      </c>
      <c r="B16" s="3"/>
      <c r="C16" s="169"/>
      <c r="D16" s="170" t="s">
        <v>230</v>
      </c>
      <c r="E16" s="170"/>
      <c r="F16" s="171"/>
      <c r="G16" s="171"/>
      <c r="H16" s="159"/>
      <c r="I16" s="171"/>
      <c r="J16" s="159"/>
      <c r="K16" s="159"/>
      <c r="L16" s="172"/>
      <c r="M16" s="173">
        <v>35138</v>
      </c>
      <c r="N16" s="319" t="s">
        <v>341</v>
      </c>
      <c r="Q16" s="50">
        <f>IF(AND(Q17="-",Q22="-"),"-",SUM(Q17,Q22))</f>
        <v>35137843075</v>
      </c>
      <c r="AR16" s="318"/>
    </row>
    <row r="17" spans="1:44" s="50" customFormat="1">
      <c r="A17" s="1" t="s">
        <v>231</v>
      </c>
      <c r="B17" s="3"/>
      <c r="C17" s="169"/>
      <c r="D17" s="170"/>
      <c r="E17" s="170" t="s">
        <v>232</v>
      </c>
      <c r="F17" s="171"/>
      <c r="G17" s="171"/>
      <c r="H17" s="171"/>
      <c r="I17" s="171"/>
      <c r="J17" s="159"/>
      <c r="K17" s="159"/>
      <c r="L17" s="172"/>
      <c r="M17" s="173">
        <v>12118</v>
      </c>
      <c r="N17" s="319" t="s">
        <v>341</v>
      </c>
      <c r="Q17" s="50">
        <f>IF(COUNTIF(Q18:Q21,"-")=COUNTA(Q18:Q21),"-",SUM(Q18:Q21))</f>
        <v>12118379487</v>
      </c>
      <c r="AR17" s="318"/>
    </row>
    <row r="18" spans="1:44" s="50" customFormat="1">
      <c r="A18" s="1" t="s">
        <v>233</v>
      </c>
      <c r="B18" s="3"/>
      <c r="C18" s="169"/>
      <c r="D18" s="170"/>
      <c r="E18" s="170"/>
      <c r="F18" s="171" t="s">
        <v>234</v>
      </c>
      <c r="G18" s="171"/>
      <c r="H18" s="171"/>
      <c r="I18" s="171"/>
      <c r="J18" s="159"/>
      <c r="K18" s="159"/>
      <c r="L18" s="172"/>
      <c r="M18" s="173">
        <v>4189</v>
      </c>
      <c r="N18" s="319"/>
      <c r="Q18" s="50">
        <v>4189166709</v>
      </c>
      <c r="AR18" s="318"/>
    </row>
    <row r="19" spans="1:44" s="50" customFormat="1">
      <c r="A19" s="1" t="s">
        <v>235</v>
      </c>
      <c r="B19" s="3"/>
      <c r="C19" s="169"/>
      <c r="D19" s="170"/>
      <c r="E19" s="170"/>
      <c r="F19" s="171" t="s">
        <v>236</v>
      </c>
      <c r="G19" s="171"/>
      <c r="H19" s="171"/>
      <c r="I19" s="171"/>
      <c r="J19" s="159"/>
      <c r="K19" s="159"/>
      <c r="L19" s="172"/>
      <c r="M19" s="173">
        <v>7037</v>
      </c>
      <c r="N19" s="319"/>
      <c r="Q19" s="50">
        <v>7036780501</v>
      </c>
      <c r="AR19" s="318"/>
    </row>
    <row r="20" spans="1:44" s="50" customFormat="1">
      <c r="A20" s="1" t="s">
        <v>237</v>
      </c>
      <c r="B20" s="3"/>
      <c r="C20" s="174"/>
      <c r="D20" s="159"/>
      <c r="E20" s="159"/>
      <c r="F20" s="159" t="s">
        <v>238</v>
      </c>
      <c r="G20" s="159"/>
      <c r="H20" s="159"/>
      <c r="I20" s="159"/>
      <c r="J20" s="159"/>
      <c r="K20" s="159"/>
      <c r="L20" s="172"/>
      <c r="M20" s="173">
        <v>363</v>
      </c>
      <c r="N20" s="319"/>
      <c r="Q20" s="50">
        <v>362747401</v>
      </c>
      <c r="AR20" s="318"/>
    </row>
    <row r="21" spans="1:44" s="50" customFormat="1">
      <c r="A21" s="1" t="s">
        <v>239</v>
      </c>
      <c r="B21" s="3"/>
      <c r="C21" s="175"/>
      <c r="D21" s="176"/>
      <c r="E21" s="159"/>
      <c r="F21" s="176" t="s">
        <v>240</v>
      </c>
      <c r="G21" s="176"/>
      <c r="H21" s="176"/>
      <c r="I21" s="176"/>
      <c r="J21" s="159"/>
      <c r="K21" s="159"/>
      <c r="L21" s="172"/>
      <c r="M21" s="173">
        <v>530</v>
      </c>
      <c r="N21" s="319"/>
      <c r="Q21" s="50">
        <v>529684876</v>
      </c>
      <c r="AR21" s="318"/>
    </row>
    <row r="22" spans="1:44" s="50" customFormat="1">
      <c r="A22" s="1" t="s">
        <v>241</v>
      </c>
      <c r="B22" s="3"/>
      <c r="C22" s="174"/>
      <c r="D22" s="176"/>
      <c r="E22" s="159" t="s">
        <v>242</v>
      </c>
      <c r="F22" s="176"/>
      <c r="G22" s="176"/>
      <c r="H22" s="176"/>
      <c r="I22" s="176"/>
      <c r="J22" s="159"/>
      <c r="K22" s="159"/>
      <c r="L22" s="172"/>
      <c r="M22" s="173">
        <v>23019</v>
      </c>
      <c r="N22" s="319" t="s">
        <v>341</v>
      </c>
      <c r="Q22" s="50">
        <f>IF(COUNTIF(Q23:Q26,"-")=COUNTA(Q23:Q26),"-",SUM(Q23:Q26))</f>
        <v>23019463588</v>
      </c>
      <c r="AR22" s="318"/>
    </row>
    <row r="23" spans="1:44" s="50" customFormat="1">
      <c r="A23" s="1" t="s">
        <v>243</v>
      </c>
      <c r="B23" s="3"/>
      <c r="C23" s="174"/>
      <c r="D23" s="176"/>
      <c r="E23" s="176"/>
      <c r="F23" s="159" t="s">
        <v>244</v>
      </c>
      <c r="G23" s="176"/>
      <c r="H23" s="176"/>
      <c r="I23" s="176"/>
      <c r="J23" s="159"/>
      <c r="K23" s="159"/>
      <c r="L23" s="172"/>
      <c r="M23" s="173">
        <v>12036</v>
      </c>
      <c r="N23" s="319"/>
      <c r="Q23" s="50">
        <v>12036191123</v>
      </c>
      <c r="AR23" s="318"/>
    </row>
    <row r="24" spans="1:44" s="50" customFormat="1">
      <c r="A24" s="1" t="s">
        <v>245</v>
      </c>
      <c r="B24" s="3"/>
      <c r="C24" s="174"/>
      <c r="D24" s="176"/>
      <c r="E24" s="176"/>
      <c r="F24" s="159" t="s">
        <v>246</v>
      </c>
      <c r="G24" s="176"/>
      <c r="H24" s="176"/>
      <c r="I24" s="176"/>
      <c r="J24" s="159"/>
      <c r="K24" s="159"/>
      <c r="L24" s="172"/>
      <c r="M24" s="173">
        <v>10829</v>
      </c>
      <c r="N24" s="319"/>
      <c r="Q24" s="50">
        <v>10828604338</v>
      </c>
      <c r="AR24" s="318"/>
    </row>
    <row r="25" spans="1:44" s="50" customFormat="1">
      <c r="A25" s="1" t="s">
        <v>247</v>
      </c>
      <c r="B25" s="3"/>
      <c r="C25" s="174"/>
      <c r="D25" s="159"/>
      <c r="E25" s="176"/>
      <c r="F25" s="159" t="s">
        <v>248</v>
      </c>
      <c r="G25" s="176"/>
      <c r="H25" s="176"/>
      <c r="I25" s="176"/>
      <c r="J25" s="159"/>
      <c r="K25" s="159"/>
      <c r="L25" s="172"/>
      <c r="M25" s="173">
        <v>1</v>
      </c>
      <c r="N25" s="320"/>
      <c r="Q25" s="50">
        <v>740030</v>
      </c>
      <c r="AR25" s="318"/>
    </row>
    <row r="26" spans="1:44" s="50" customFormat="1">
      <c r="A26" s="1" t="s">
        <v>249</v>
      </c>
      <c r="B26" s="3"/>
      <c r="C26" s="174"/>
      <c r="D26" s="159"/>
      <c r="E26" s="177"/>
      <c r="F26" s="176" t="s">
        <v>240</v>
      </c>
      <c r="G26" s="159"/>
      <c r="H26" s="176"/>
      <c r="I26" s="176"/>
      <c r="J26" s="159"/>
      <c r="K26" s="159"/>
      <c r="L26" s="172"/>
      <c r="M26" s="173">
        <v>154</v>
      </c>
      <c r="N26" s="319"/>
      <c r="Q26" s="50">
        <v>153928097</v>
      </c>
      <c r="AR26" s="318"/>
    </row>
    <row r="27" spans="1:44" s="50" customFormat="1">
      <c r="A27" s="1" t="s">
        <v>250</v>
      </c>
      <c r="B27" s="3"/>
      <c r="C27" s="174"/>
      <c r="D27" s="159" t="s">
        <v>251</v>
      </c>
      <c r="E27" s="177"/>
      <c r="F27" s="176"/>
      <c r="G27" s="176"/>
      <c r="H27" s="176"/>
      <c r="I27" s="176"/>
      <c r="J27" s="159"/>
      <c r="K27" s="159"/>
      <c r="L27" s="172"/>
      <c r="M27" s="173">
        <v>37569</v>
      </c>
      <c r="N27" s="319"/>
      <c r="Q27" s="50">
        <f>IF(COUNTIF(Q28:Q31,"-")=COUNTA(Q28:Q31),"-",SUM(Q28:Q31))</f>
        <v>37568521458</v>
      </c>
      <c r="AR27" s="318"/>
    </row>
    <row r="28" spans="1:44" s="50" customFormat="1">
      <c r="A28" s="1" t="s">
        <v>252</v>
      </c>
      <c r="B28" s="3"/>
      <c r="C28" s="174"/>
      <c r="D28" s="159"/>
      <c r="E28" s="177" t="s">
        <v>253</v>
      </c>
      <c r="F28" s="176"/>
      <c r="G28" s="176"/>
      <c r="H28" s="176"/>
      <c r="I28" s="176"/>
      <c r="J28" s="159"/>
      <c r="K28" s="159"/>
      <c r="L28" s="172"/>
      <c r="M28" s="173">
        <v>23340</v>
      </c>
      <c r="N28" s="319"/>
      <c r="Q28" s="50">
        <v>23339622197</v>
      </c>
      <c r="AR28" s="318"/>
    </row>
    <row r="29" spans="1:44" s="50" customFormat="1">
      <c r="A29" s="1" t="s">
        <v>254</v>
      </c>
      <c r="B29" s="3"/>
      <c r="C29" s="174"/>
      <c r="D29" s="159"/>
      <c r="E29" s="177" t="s">
        <v>255</v>
      </c>
      <c r="F29" s="176"/>
      <c r="G29" s="176"/>
      <c r="H29" s="176"/>
      <c r="I29" s="176"/>
      <c r="J29" s="159"/>
      <c r="K29" s="159"/>
      <c r="L29" s="172"/>
      <c r="M29" s="173">
        <v>10296</v>
      </c>
      <c r="N29" s="319"/>
      <c r="Q29" s="50">
        <v>10295640285</v>
      </c>
      <c r="AR29" s="318"/>
    </row>
    <row r="30" spans="1:44" s="50" customFormat="1">
      <c r="A30" s="1" t="s">
        <v>256</v>
      </c>
      <c r="B30" s="3"/>
      <c r="C30" s="174"/>
      <c r="D30" s="159"/>
      <c r="E30" s="177" t="s">
        <v>257</v>
      </c>
      <c r="F30" s="176"/>
      <c r="G30" s="176"/>
      <c r="H30" s="176"/>
      <c r="I30" s="176"/>
      <c r="J30" s="159"/>
      <c r="K30" s="159"/>
      <c r="L30" s="172"/>
      <c r="M30" s="173">
        <v>2009</v>
      </c>
      <c r="N30" s="319"/>
      <c r="Q30" s="50">
        <v>2008829330</v>
      </c>
      <c r="AR30" s="318"/>
    </row>
    <row r="31" spans="1:44" s="50" customFormat="1">
      <c r="A31" s="1" t="s">
        <v>258</v>
      </c>
      <c r="B31" s="3"/>
      <c r="C31" s="174"/>
      <c r="D31" s="159"/>
      <c r="E31" s="177" t="s">
        <v>259</v>
      </c>
      <c r="F31" s="176"/>
      <c r="G31" s="176"/>
      <c r="H31" s="176"/>
      <c r="I31" s="177"/>
      <c r="J31" s="159"/>
      <c r="K31" s="159"/>
      <c r="L31" s="172"/>
      <c r="M31" s="173">
        <v>1924</v>
      </c>
      <c r="N31" s="319"/>
      <c r="Q31" s="50">
        <v>1924429646</v>
      </c>
      <c r="AR31" s="318"/>
    </row>
    <row r="32" spans="1:44" s="50" customFormat="1">
      <c r="A32" s="1" t="s">
        <v>260</v>
      </c>
      <c r="B32" s="3"/>
      <c r="C32" s="174"/>
      <c r="D32" s="159" t="s">
        <v>261</v>
      </c>
      <c r="E32" s="177"/>
      <c r="F32" s="176"/>
      <c r="G32" s="176"/>
      <c r="H32" s="176"/>
      <c r="I32" s="177"/>
      <c r="J32" s="159"/>
      <c r="K32" s="159"/>
      <c r="L32" s="172"/>
      <c r="M32" s="173" t="s">
        <v>11</v>
      </c>
      <c r="N32" s="319"/>
      <c r="Q32" s="50" t="str">
        <f>IF(COUNTIF(Q33:Q34,"-")=COUNTA(Q33:Q34),"-",SUM(Q33:Q34))</f>
        <v>-</v>
      </c>
      <c r="AR32" s="318"/>
    </row>
    <row r="33" spans="1:44" s="50" customFormat="1">
      <c r="A33" s="1" t="s">
        <v>262</v>
      </c>
      <c r="B33" s="3"/>
      <c r="C33" s="174"/>
      <c r="D33" s="159"/>
      <c r="E33" s="177" t="s">
        <v>263</v>
      </c>
      <c r="F33" s="176"/>
      <c r="G33" s="176"/>
      <c r="H33" s="176"/>
      <c r="I33" s="176"/>
      <c r="J33" s="159"/>
      <c r="K33" s="159"/>
      <c r="L33" s="172"/>
      <c r="M33" s="173" t="s">
        <v>380</v>
      </c>
      <c r="N33" s="319"/>
      <c r="Q33" s="50" t="s">
        <v>11</v>
      </c>
      <c r="AR33" s="318"/>
    </row>
    <row r="34" spans="1:44" s="50" customFormat="1">
      <c r="A34" s="1" t="s">
        <v>264</v>
      </c>
      <c r="B34" s="3"/>
      <c r="C34" s="174"/>
      <c r="D34" s="159"/>
      <c r="E34" s="177" t="s">
        <v>240</v>
      </c>
      <c r="F34" s="176"/>
      <c r="G34" s="176"/>
      <c r="H34" s="176"/>
      <c r="I34" s="176"/>
      <c r="J34" s="159"/>
      <c r="K34" s="159"/>
      <c r="L34" s="172"/>
      <c r="M34" s="173" t="s">
        <v>380</v>
      </c>
      <c r="N34" s="319"/>
      <c r="Q34" s="50" t="s">
        <v>11</v>
      </c>
      <c r="AR34" s="318"/>
    </row>
    <row r="35" spans="1:44" s="50" customFormat="1">
      <c r="A35" s="1" t="s">
        <v>265</v>
      </c>
      <c r="B35" s="3"/>
      <c r="C35" s="174"/>
      <c r="D35" s="159" t="s">
        <v>266</v>
      </c>
      <c r="E35" s="177"/>
      <c r="F35" s="176"/>
      <c r="G35" s="176"/>
      <c r="H35" s="176"/>
      <c r="I35" s="176"/>
      <c r="J35" s="159"/>
      <c r="K35" s="159"/>
      <c r="L35" s="172"/>
      <c r="M35" s="173">
        <v>0</v>
      </c>
      <c r="N35" s="319"/>
      <c r="Q35" s="50">
        <v>0</v>
      </c>
      <c r="AR35" s="318"/>
    </row>
    <row r="36" spans="1:44" s="50" customFormat="1">
      <c r="A36" s="1" t="s">
        <v>227</v>
      </c>
      <c r="B36" s="3"/>
      <c r="C36" s="178" t="s">
        <v>228</v>
      </c>
      <c r="D36" s="179"/>
      <c r="E36" s="180"/>
      <c r="F36" s="181"/>
      <c r="G36" s="181"/>
      <c r="H36" s="181"/>
      <c r="I36" s="181"/>
      <c r="J36" s="179"/>
      <c r="K36" s="179"/>
      <c r="L36" s="182"/>
      <c r="M36" s="183">
        <v>2431</v>
      </c>
      <c r="N36" s="321"/>
      <c r="Q36" s="50">
        <f>IF(COUNTIF(Q16:Q35,"-")=COUNTA(Q16:Q35),"-",SUM(Q27,Q35)-SUM(Q16,Q32))</f>
        <v>2430678383</v>
      </c>
      <c r="AR36" s="318"/>
    </row>
    <row r="37" spans="1:44" s="50" customFormat="1">
      <c r="A37" s="1"/>
      <c r="B37" s="3"/>
      <c r="C37" s="174" t="s">
        <v>329</v>
      </c>
      <c r="D37" s="159"/>
      <c r="E37" s="177"/>
      <c r="F37" s="176"/>
      <c r="G37" s="176"/>
      <c r="H37" s="176"/>
      <c r="I37" s="177"/>
      <c r="J37" s="159"/>
      <c r="K37" s="159"/>
      <c r="L37" s="172"/>
      <c r="M37" s="184"/>
      <c r="N37" s="322"/>
      <c r="AR37" s="318"/>
    </row>
    <row r="38" spans="1:44" s="50" customFormat="1">
      <c r="A38" s="1" t="s">
        <v>269</v>
      </c>
      <c r="B38" s="3"/>
      <c r="C38" s="174"/>
      <c r="D38" s="159" t="s">
        <v>270</v>
      </c>
      <c r="E38" s="177"/>
      <c r="F38" s="176"/>
      <c r="G38" s="176"/>
      <c r="H38" s="176"/>
      <c r="I38" s="176"/>
      <c r="J38" s="159"/>
      <c r="K38" s="159"/>
      <c r="L38" s="172"/>
      <c r="M38" s="173">
        <v>4196</v>
      </c>
      <c r="N38" s="319" t="s">
        <v>341</v>
      </c>
      <c r="Q38" s="50">
        <f>IF(COUNTIF(Q39:Q43,"-")=COUNTA(Q39:Q43),"-",SUM(Q39:Q43))</f>
        <v>4195930164</v>
      </c>
      <c r="AR38" s="318"/>
    </row>
    <row r="39" spans="1:44" s="50" customFormat="1">
      <c r="A39" s="1" t="s">
        <v>271</v>
      </c>
      <c r="B39" s="3"/>
      <c r="C39" s="174"/>
      <c r="D39" s="159"/>
      <c r="E39" s="177" t="s">
        <v>272</v>
      </c>
      <c r="F39" s="176"/>
      <c r="G39" s="176"/>
      <c r="H39" s="176"/>
      <c r="I39" s="176"/>
      <c r="J39" s="159"/>
      <c r="K39" s="159"/>
      <c r="L39" s="172"/>
      <c r="M39" s="173">
        <v>2286</v>
      </c>
      <c r="N39" s="319"/>
      <c r="Q39" s="50">
        <v>2285641654</v>
      </c>
      <c r="AR39" s="318"/>
    </row>
    <row r="40" spans="1:44" s="50" customFormat="1">
      <c r="A40" s="1" t="s">
        <v>273</v>
      </c>
      <c r="B40" s="3"/>
      <c r="C40" s="174"/>
      <c r="D40" s="159"/>
      <c r="E40" s="177" t="s">
        <v>274</v>
      </c>
      <c r="F40" s="176"/>
      <c r="G40" s="176"/>
      <c r="H40" s="176"/>
      <c r="I40" s="176"/>
      <c r="J40" s="159"/>
      <c r="K40" s="159"/>
      <c r="L40" s="172"/>
      <c r="M40" s="173">
        <v>1635</v>
      </c>
      <c r="N40" s="319"/>
      <c r="Q40" s="50">
        <v>1634773121</v>
      </c>
      <c r="AR40" s="318"/>
    </row>
    <row r="41" spans="1:44" s="50" customFormat="1">
      <c r="A41" s="1" t="s">
        <v>275</v>
      </c>
      <c r="B41" s="3"/>
      <c r="C41" s="174"/>
      <c r="D41" s="159"/>
      <c r="E41" s="177" t="s">
        <v>276</v>
      </c>
      <c r="F41" s="176"/>
      <c r="G41" s="176"/>
      <c r="H41" s="176"/>
      <c r="I41" s="176"/>
      <c r="J41" s="159"/>
      <c r="K41" s="159"/>
      <c r="L41" s="172"/>
      <c r="M41" s="173" t="s">
        <v>380</v>
      </c>
      <c r="N41" s="319"/>
      <c r="Q41" s="50" t="s">
        <v>11</v>
      </c>
      <c r="AR41" s="318"/>
    </row>
    <row r="42" spans="1:44" s="50" customFormat="1">
      <c r="A42" s="1" t="s">
        <v>277</v>
      </c>
      <c r="B42" s="3"/>
      <c r="C42" s="174"/>
      <c r="D42" s="159"/>
      <c r="E42" s="177" t="s">
        <v>278</v>
      </c>
      <c r="F42" s="176"/>
      <c r="G42" s="176"/>
      <c r="H42" s="176"/>
      <c r="I42" s="176"/>
      <c r="J42" s="159"/>
      <c r="K42" s="159"/>
      <c r="L42" s="172"/>
      <c r="M42" s="173">
        <v>276</v>
      </c>
      <c r="N42" s="319"/>
      <c r="Q42" s="50">
        <v>275515389</v>
      </c>
      <c r="AR42" s="318"/>
    </row>
    <row r="43" spans="1:44" s="50" customFormat="1">
      <c r="A43" s="1" t="s">
        <v>279</v>
      </c>
      <c r="B43" s="3"/>
      <c r="C43" s="174"/>
      <c r="D43" s="159"/>
      <c r="E43" s="177" t="s">
        <v>240</v>
      </c>
      <c r="F43" s="176"/>
      <c r="G43" s="176"/>
      <c r="H43" s="176"/>
      <c r="I43" s="176"/>
      <c r="J43" s="159"/>
      <c r="K43" s="159"/>
      <c r="L43" s="172"/>
      <c r="M43" s="173" t="s">
        <v>380</v>
      </c>
      <c r="N43" s="319"/>
      <c r="Q43" s="50" t="s">
        <v>11</v>
      </c>
      <c r="AR43" s="318"/>
    </row>
    <row r="44" spans="1:44" s="50" customFormat="1">
      <c r="A44" s="1" t="s">
        <v>280</v>
      </c>
      <c r="B44" s="3"/>
      <c r="C44" s="174"/>
      <c r="D44" s="159" t="s">
        <v>281</v>
      </c>
      <c r="E44" s="177"/>
      <c r="F44" s="176"/>
      <c r="G44" s="176"/>
      <c r="H44" s="176"/>
      <c r="I44" s="177"/>
      <c r="J44" s="159"/>
      <c r="K44" s="159"/>
      <c r="L44" s="172"/>
      <c r="M44" s="173">
        <v>2142</v>
      </c>
      <c r="N44" s="319"/>
      <c r="Q44" s="50">
        <f>IF(COUNTIF(Q45:Q49,"-")=COUNTA(Q45:Q49),"-",SUM(Q45:Q49))</f>
        <v>2142091652</v>
      </c>
      <c r="AR44" s="318"/>
    </row>
    <row r="45" spans="1:44" s="50" customFormat="1">
      <c r="A45" s="1" t="s">
        <v>282</v>
      </c>
      <c r="B45" s="3"/>
      <c r="C45" s="174"/>
      <c r="D45" s="159"/>
      <c r="E45" s="177" t="s">
        <v>255</v>
      </c>
      <c r="F45" s="176"/>
      <c r="G45" s="176"/>
      <c r="H45" s="176"/>
      <c r="I45" s="177"/>
      <c r="J45" s="159"/>
      <c r="K45" s="159"/>
      <c r="L45" s="172"/>
      <c r="M45" s="173">
        <v>589</v>
      </c>
      <c r="N45" s="319"/>
      <c r="Q45" s="50">
        <v>589347974</v>
      </c>
      <c r="AR45" s="318"/>
    </row>
    <row r="46" spans="1:44" s="50" customFormat="1">
      <c r="A46" s="1" t="s">
        <v>283</v>
      </c>
      <c r="B46" s="3"/>
      <c r="C46" s="174"/>
      <c r="D46" s="159"/>
      <c r="E46" s="177" t="s">
        <v>284</v>
      </c>
      <c r="F46" s="176"/>
      <c r="G46" s="176"/>
      <c r="H46" s="176"/>
      <c r="I46" s="177"/>
      <c r="J46" s="159"/>
      <c r="K46" s="159"/>
      <c r="L46" s="172"/>
      <c r="M46" s="173">
        <v>1218</v>
      </c>
      <c r="N46" s="319"/>
      <c r="Q46" s="50">
        <v>1217907163</v>
      </c>
      <c r="AR46" s="318"/>
    </row>
    <row r="47" spans="1:44" s="50" customFormat="1">
      <c r="A47" s="1" t="s">
        <v>285</v>
      </c>
      <c r="B47" s="3"/>
      <c r="C47" s="174"/>
      <c r="D47" s="159"/>
      <c r="E47" s="177" t="s">
        <v>286</v>
      </c>
      <c r="F47" s="176"/>
      <c r="G47" s="159"/>
      <c r="H47" s="176"/>
      <c r="I47" s="176"/>
      <c r="J47" s="159"/>
      <c r="K47" s="159"/>
      <c r="L47" s="172"/>
      <c r="M47" s="173">
        <v>277</v>
      </c>
      <c r="N47" s="319"/>
      <c r="Q47" s="50">
        <v>277060827</v>
      </c>
      <c r="AR47" s="318"/>
    </row>
    <row r="48" spans="1:44" s="50" customFormat="1">
      <c r="A48" s="1" t="s">
        <v>287</v>
      </c>
      <c r="B48" s="3"/>
      <c r="C48" s="174"/>
      <c r="D48" s="159"/>
      <c r="E48" s="177" t="s">
        <v>288</v>
      </c>
      <c r="F48" s="176"/>
      <c r="G48" s="159"/>
      <c r="H48" s="176"/>
      <c r="I48" s="176"/>
      <c r="J48" s="159"/>
      <c r="K48" s="159"/>
      <c r="L48" s="172"/>
      <c r="M48" s="173">
        <v>1</v>
      </c>
      <c r="N48" s="319"/>
      <c r="Q48" s="50">
        <v>1044016</v>
      </c>
      <c r="AR48" s="318"/>
    </row>
    <row r="49" spans="1:44" s="50" customFormat="1">
      <c r="A49" s="1" t="s">
        <v>289</v>
      </c>
      <c r="B49" s="3"/>
      <c r="C49" s="174"/>
      <c r="D49" s="159"/>
      <c r="E49" s="177" t="s">
        <v>259</v>
      </c>
      <c r="F49" s="176"/>
      <c r="G49" s="176"/>
      <c r="H49" s="176"/>
      <c r="I49" s="176"/>
      <c r="J49" s="159"/>
      <c r="K49" s="159"/>
      <c r="L49" s="172"/>
      <c r="M49" s="173">
        <v>57</v>
      </c>
      <c r="N49" s="319"/>
      <c r="Q49" s="50">
        <v>56731672</v>
      </c>
      <c r="AR49" s="318"/>
    </row>
    <row r="50" spans="1:44" s="50" customFormat="1">
      <c r="A50" s="1" t="s">
        <v>267</v>
      </c>
      <c r="B50" s="3"/>
      <c r="C50" s="178" t="s">
        <v>268</v>
      </c>
      <c r="D50" s="179"/>
      <c r="E50" s="180"/>
      <c r="F50" s="181"/>
      <c r="G50" s="181"/>
      <c r="H50" s="181"/>
      <c r="I50" s="181"/>
      <c r="J50" s="179"/>
      <c r="K50" s="179"/>
      <c r="L50" s="182"/>
      <c r="M50" s="183">
        <v>-2054</v>
      </c>
      <c r="N50" s="321"/>
      <c r="Q50" s="50">
        <f>IF(AND(Q38="-",Q44="-"),"-",SUM(Q44)-SUM(Q38))</f>
        <v>-2053838512</v>
      </c>
      <c r="AR50" s="318"/>
    </row>
    <row r="51" spans="1:44" s="50" customFormat="1">
      <c r="A51" s="1"/>
      <c r="B51" s="3"/>
      <c r="C51" s="174" t="s">
        <v>330</v>
      </c>
      <c r="D51" s="159"/>
      <c r="E51" s="177"/>
      <c r="F51" s="176"/>
      <c r="G51" s="176"/>
      <c r="H51" s="176"/>
      <c r="I51" s="176"/>
      <c r="J51" s="159"/>
      <c r="K51" s="159"/>
      <c r="L51" s="172"/>
      <c r="M51" s="184"/>
      <c r="N51" s="322"/>
      <c r="AR51" s="318"/>
    </row>
    <row r="52" spans="1:44" s="50" customFormat="1">
      <c r="A52" s="1" t="s">
        <v>292</v>
      </c>
      <c r="B52" s="3"/>
      <c r="C52" s="174"/>
      <c r="D52" s="159" t="s">
        <v>293</v>
      </c>
      <c r="E52" s="177"/>
      <c r="F52" s="176"/>
      <c r="G52" s="176"/>
      <c r="H52" s="176"/>
      <c r="I52" s="176"/>
      <c r="J52" s="159"/>
      <c r="K52" s="159"/>
      <c r="L52" s="172"/>
      <c r="M52" s="173">
        <v>2372</v>
      </c>
      <c r="N52" s="319"/>
      <c r="Q52" s="50">
        <f>IF(COUNTIF(Q53:Q54,"-")=COUNTA(Q53:Q54),"-",SUM(Q53:Q54))</f>
        <v>2371626584</v>
      </c>
      <c r="AR52" s="318"/>
    </row>
    <row r="53" spans="1:44" s="50" customFormat="1">
      <c r="A53" s="1" t="s">
        <v>294</v>
      </c>
      <c r="B53" s="3"/>
      <c r="C53" s="174"/>
      <c r="D53" s="159"/>
      <c r="E53" s="177" t="s">
        <v>381</v>
      </c>
      <c r="F53" s="176"/>
      <c r="G53" s="176"/>
      <c r="H53" s="176"/>
      <c r="I53" s="176"/>
      <c r="J53" s="159"/>
      <c r="K53" s="159"/>
      <c r="L53" s="172"/>
      <c r="M53" s="173">
        <v>2372</v>
      </c>
      <c r="N53" s="319"/>
      <c r="Q53" s="50">
        <v>2371626584</v>
      </c>
      <c r="AR53" s="318"/>
    </row>
    <row r="54" spans="1:44" s="50" customFormat="1">
      <c r="A54" s="1" t="s">
        <v>295</v>
      </c>
      <c r="B54" s="3"/>
      <c r="C54" s="174"/>
      <c r="D54" s="159"/>
      <c r="E54" s="177" t="s">
        <v>240</v>
      </c>
      <c r="F54" s="176"/>
      <c r="G54" s="176"/>
      <c r="H54" s="176"/>
      <c r="I54" s="176"/>
      <c r="J54" s="159"/>
      <c r="K54" s="159"/>
      <c r="L54" s="172"/>
      <c r="M54" s="173" t="s">
        <v>380</v>
      </c>
      <c r="N54" s="319"/>
      <c r="Q54" s="50" t="s">
        <v>11</v>
      </c>
      <c r="AR54" s="318"/>
    </row>
    <row r="55" spans="1:44" s="50" customFormat="1">
      <c r="A55" s="1" t="s">
        <v>296</v>
      </c>
      <c r="B55" s="3"/>
      <c r="C55" s="174"/>
      <c r="D55" s="159" t="s">
        <v>297</v>
      </c>
      <c r="E55" s="177"/>
      <c r="F55" s="176"/>
      <c r="G55" s="176"/>
      <c r="H55" s="176"/>
      <c r="I55" s="176"/>
      <c r="J55" s="159"/>
      <c r="K55" s="159"/>
      <c r="L55" s="172"/>
      <c r="M55" s="173">
        <v>2012</v>
      </c>
      <c r="N55" s="319"/>
      <c r="Q55" s="50">
        <f>IF(COUNTIF(Q56:Q57,"-")=COUNTA(Q56:Q57),"-",SUM(Q56:Q57))</f>
        <v>2011779658</v>
      </c>
      <c r="AR55" s="318"/>
    </row>
    <row r="56" spans="1:44" s="50" customFormat="1">
      <c r="A56" s="1" t="s">
        <v>298</v>
      </c>
      <c r="B56" s="3"/>
      <c r="C56" s="174"/>
      <c r="D56" s="159"/>
      <c r="E56" s="177" t="s">
        <v>382</v>
      </c>
      <c r="F56" s="176"/>
      <c r="G56" s="176"/>
      <c r="H56" s="176"/>
      <c r="I56" s="171"/>
      <c r="J56" s="159"/>
      <c r="K56" s="159"/>
      <c r="L56" s="172"/>
      <c r="M56" s="173">
        <v>1997</v>
      </c>
      <c r="N56" s="319"/>
      <c r="Q56" s="50">
        <v>1997134600</v>
      </c>
      <c r="AR56" s="318"/>
    </row>
    <row r="57" spans="1:44" s="50" customFormat="1">
      <c r="A57" s="1" t="s">
        <v>299</v>
      </c>
      <c r="B57" s="3"/>
      <c r="C57" s="174"/>
      <c r="D57" s="159"/>
      <c r="E57" s="177" t="s">
        <v>259</v>
      </c>
      <c r="F57" s="176"/>
      <c r="G57" s="176"/>
      <c r="H57" s="176"/>
      <c r="I57" s="188"/>
      <c r="J57" s="159"/>
      <c r="K57" s="159"/>
      <c r="L57" s="172"/>
      <c r="M57" s="173">
        <v>15</v>
      </c>
      <c r="N57" s="319"/>
      <c r="Q57" s="50">
        <v>14645058</v>
      </c>
      <c r="AR57" s="318"/>
    </row>
    <row r="58" spans="1:44" s="50" customFormat="1">
      <c r="A58" s="1" t="s">
        <v>290</v>
      </c>
      <c r="B58" s="3"/>
      <c r="C58" s="178" t="s">
        <v>291</v>
      </c>
      <c r="D58" s="179"/>
      <c r="E58" s="180"/>
      <c r="F58" s="181"/>
      <c r="G58" s="181"/>
      <c r="H58" s="181"/>
      <c r="I58" s="187"/>
      <c r="J58" s="179"/>
      <c r="K58" s="179"/>
      <c r="L58" s="182"/>
      <c r="M58" s="183">
        <v>-360</v>
      </c>
      <c r="N58" s="321"/>
      <c r="Q58" s="50">
        <f>IF(AND(Q52="-",Q55="-"),"-",SUM(Q55)-SUM(Q52))</f>
        <v>-359846926</v>
      </c>
      <c r="AR58" s="318"/>
    </row>
    <row r="59" spans="1:44" s="50" customFormat="1">
      <c r="A59" s="1" t="s">
        <v>300</v>
      </c>
      <c r="B59" s="3"/>
      <c r="C59" s="304" t="s">
        <v>301</v>
      </c>
      <c r="D59" s="305"/>
      <c r="E59" s="305"/>
      <c r="F59" s="305"/>
      <c r="G59" s="305"/>
      <c r="H59" s="305"/>
      <c r="I59" s="305"/>
      <c r="J59" s="305"/>
      <c r="K59" s="305"/>
      <c r="L59" s="306"/>
      <c r="M59" s="183">
        <v>17</v>
      </c>
      <c r="N59" s="321"/>
      <c r="Q59" s="50">
        <f>IF(AND(Q36="-",Q50="-",Q58="-"),"-",SUM(Q36,Q50,Q58))</f>
        <v>16992945</v>
      </c>
      <c r="AR59" s="318"/>
    </row>
    <row r="60" spans="1:44" s="50" customFormat="1">
      <c r="A60" s="1" t="s">
        <v>302</v>
      </c>
      <c r="B60" s="3"/>
      <c r="C60" s="282" t="s">
        <v>303</v>
      </c>
      <c r="D60" s="283"/>
      <c r="E60" s="283"/>
      <c r="F60" s="283"/>
      <c r="G60" s="283"/>
      <c r="H60" s="283"/>
      <c r="I60" s="283"/>
      <c r="J60" s="283"/>
      <c r="K60" s="283"/>
      <c r="L60" s="284"/>
      <c r="M60" s="183">
        <v>4934</v>
      </c>
      <c r="N60" s="321"/>
      <c r="Q60" s="50">
        <v>4934197560</v>
      </c>
      <c r="AR60" s="318"/>
    </row>
    <row r="61" spans="1:44" s="50" customFormat="1" ht="14.25" thickBot="1">
      <c r="A61" s="1">
        <v>4435000</v>
      </c>
      <c r="B61" s="3"/>
      <c r="C61" s="285" t="s">
        <v>221</v>
      </c>
      <c r="D61" s="286"/>
      <c r="E61" s="286"/>
      <c r="F61" s="286"/>
      <c r="G61" s="286"/>
      <c r="H61" s="286"/>
      <c r="I61" s="286"/>
      <c r="J61" s="286"/>
      <c r="K61" s="286"/>
      <c r="L61" s="287"/>
      <c r="M61" s="189">
        <v>4</v>
      </c>
      <c r="N61" s="321"/>
      <c r="Q61" s="50">
        <v>3681904</v>
      </c>
      <c r="AR61" s="318"/>
    </row>
    <row r="62" spans="1:44" s="50" customFormat="1" ht="14.25" thickBot="1">
      <c r="A62" s="1" t="s">
        <v>304</v>
      </c>
      <c r="B62" s="3"/>
      <c r="C62" s="288" t="s">
        <v>305</v>
      </c>
      <c r="D62" s="289"/>
      <c r="E62" s="289"/>
      <c r="F62" s="289"/>
      <c r="G62" s="289"/>
      <c r="H62" s="289"/>
      <c r="I62" s="289"/>
      <c r="J62" s="289"/>
      <c r="K62" s="289"/>
      <c r="L62" s="290"/>
      <c r="M62" s="190">
        <v>4955</v>
      </c>
      <c r="N62" s="323"/>
      <c r="Q62" s="50">
        <f>IF(COUNTIF(Q59:Q61,"-")=COUNTA(Q59:Q61),"-",SUM(Q59:Q61))</f>
        <v>4954872409</v>
      </c>
      <c r="AR62" s="318"/>
    </row>
    <row r="63" spans="1:44" s="50" customFormat="1" ht="14.25" thickBot="1">
      <c r="A63" s="1"/>
      <c r="B63" s="3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324"/>
      <c r="AR63" s="318"/>
    </row>
    <row r="64" spans="1:44" s="50" customFormat="1">
      <c r="A64" s="1" t="s">
        <v>306</v>
      </c>
      <c r="B64" s="3"/>
      <c r="C64" s="193" t="s">
        <v>307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5">
        <v>235</v>
      </c>
      <c r="N64" s="325"/>
      <c r="Q64" s="50">
        <v>235229208</v>
      </c>
      <c r="AR64" s="318"/>
    </row>
    <row r="65" spans="1:44" s="50" customFormat="1">
      <c r="A65" s="1" t="s">
        <v>308</v>
      </c>
      <c r="B65" s="3"/>
      <c r="C65" s="196" t="s">
        <v>309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83">
        <v>-1</v>
      </c>
      <c r="N65" s="321"/>
      <c r="Q65" s="50">
        <v>-780294</v>
      </c>
      <c r="AR65" s="318"/>
    </row>
    <row r="66" spans="1:44" s="50" customFormat="1" ht="14.25" thickBot="1">
      <c r="A66" s="1" t="s">
        <v>310</v>
      </c>
      <c r="B66" s="3"/>
      <c r="C66" s="198" t="s">
        <v>311</v>
      </c>
      <c r="D66" s="199"/>
      <c r="E66" s="199"/>
      <c r="F66" s="199"/>
      <c r="G66" s="199"/>
      <c r="H66" s="199"/>
      <c r="I66" s="199"/>
      <c r="J66" s="199"/>
      <c r="K66" s="199"/>
      <c r="L66" s="199"/>
      <c r="M66" s="200">
        <v>234</v>
      </c>
      <c r="N66" s="326"/>
      <c r="Q66" s="50">
        <f>IF(COUNTIF(Q64:Q65,"-")=COUNTA(Q64:Q65),"-",SUM(Q64:Q65))</f>
        <v>234448914</v>
      </c>
      <c r="AR66" s="318"/>
    </row>
    <row r="67" spans="1:44" s="50" customFormat="1" ht="14.25" thickBot="1">
      <c r="A67" s="1" t="s">
        <v>312</v>
      </c>
      <c r="B67" s="3"/>
      <c r="C67" s="201" t="s">
        <v>313</v>
      </c>
      <c r="D67" s="202"/>
      <c r="E67" s="203"/>
      <c r="F67" s="204"/>
      <c r="G67" s="204"/>
      <c r="H67" s="204"/>
      <c r="I67" s="204"/>
      <c r="J67" s="202"/>
      <c r="K67" s="202"/>
      <c r="L67" s="202"/>
      <c r="M67" s="190">
        <v>5189</v>
      </c>
      <c r="N67" s="323"/>
      <c r="Q67" s="50">
        <f>IF(AND(Q62="-",Q66="-"),"-",SUM(Q62,Q66))</f>
        <v>5189321323</v>
      </c>
      <c r="AR67" s="318"/>
    </row>
    <row r="68" spans="1:44" s="50" customFormat="1" ht="6.75" customHeight="1">
      <c r="A68" s="1"/>
      <c r="B68" s="3"/>
      <c r="C68" s="158"/>
      <c r="D68" s="158"/>
      <c r="E68" s="205"/>
      <c r="F68" s="206"/>
      <c r="G68" s="206"/>
      <c r="H68" s="206"/>
      <c r="I68" s="207"/>
      <c r="J68" s="208"/>
      <c r="K68" s="208"/>
      <c r="L68" s="208"/>
      <c r="M68" s="3"/>
      <c r="N68" s="3"/>
    </row>
    <row r="69" spans="1:44" s="50" customFormat="1">
      <c r="A69" s="1"/>
      <c r="B69" s="3"/>
      <c r="C69" s="158"/>
      <c r="D69" s="209" t="s">
        <v>323</v>
      </c>
      <c r="E69" s="205"/>
      <c r="F69" s="206"/>
      <c r="G69" s="206"/>
      <c r="H69" s="206"/>
      <c r="I69" s="210"/>
      <c r="J69" s="208"/>
      <c r="K69" s="208"/>
      <c r="L69" s="208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8:R50"/>
  <sheetViews>
    <sheetView topLeftCell="B4" zoomScaleNormal="100" zoomScaleSheetLayoutView="100" workbookViewId="0">
      <selection activeCell="M25" sqref="M25"/>
    </sheetView>
  </sheetViews>
  <sheetFormatPr defaultRowHeight="13.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8" spans="1:18">
      <c r="A8" s="1"/>
      <c r="C8" s="49"/>
      <c r="D8" s="49"/>
      <c r="E8" s="49"/>
      <c r="F8" s="49"/>
      <c r="G8" s="49"/>
      <c r="H8" s="49"/>
      <c r="I8" s="49"/>
      <c r="J8" s="3"/>
      <c r="K8" s="3"/>
      <c r="L8" s="3"/>
      <c r="M8" s="3"/>
      <c r="N8" s="3"/>
      <c r="O8" s="3"/>
      <c r="P8" s="50"/>
    </row>
    <row r="9" spans="1:18" ht="24">
      <c r="C9" s="243" t="s">
        <v>346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52"/>
    </row>
    <row r="10" spans="1:18" ht="17.25">
      <c r="C10" s="244" t="s">
        <v>337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52"/>
    </row>
    <row r="11" spans="1:18" ht="17.25">
      <c r="C11" s="244" t="s">
        <v>338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52"/>
    </row>
    <row r="12" spans="1:18" ht="18" thickBot="1"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4"/>
      <c r="N12" s="52"/>
      <c r="O12" s="54" t="s">
        <v>333</v>
      </c>
      <c r="P12" s="52"/>
    </row>
    <row r="13" spans="1:18" ht="18" thickBot="1">
      <c r="A13" s="51" t="s">
        <v>314</v>
      </c>
      <c r="C13" s="245" t="s">
        <v>0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7" t="s">
        <v>316</v>
      </c>
      <c r="O13" s="248"/>
      <c r="P13" s="52"/>
    </row>
    <row r="14" spans="1:18">
      <c r="A14" s="51" t="s">
        <v>135</v>
      </c>
      <c r="C14" s="55"/>
      <c r="D14" s="56" t="s">
        <v>136</v>
      </c>
      <c r="E14" s="56"/>
      <c r="F14" s="57"/>
      <c r="G14" s="56"/>
      <c r="H14" s="56"/>
      <c r="I14" s="56"/>
      <c r="J14" s="56"/>
      <c r="K14" s="57"/>
      <c r="L14" s="57"/>
      <c r="M14" s="57"/>
      <c r="N14" s="58">
        <v>18291</v>
      </c>
      <c r="O14" s="59" t="s">
        <v>341</v>
      </c>
      <c r="P14" s="60"/>
      <c r="R14" s="6">
        <f>IF(AND(R15="-",R30="-"),"-",SUM(R15,R30))</f>
        <v>18291104690</v>
      </c>
    </row>
    <row r="15" spans="1:18">
      <c r="A15" s="51" t="s">
        <v>137</v>
      </c>
      <c r="C15" s="55"/>
      <c r="D15" s="56"/>
      <c r="E15" s="56" t="s">
        <v>138</v>
      </c>
      <c r="F15" s="56"/>
      <c r="G15" s="56"/>
      <c r="H15" s="56"/>
      <c r="I15" s="56"/>
      <c r="J15" s="56"/>
      <c r="K15" s="57"/>
      <c r="L15" s="57"/>
      <c r="M15" s="57"/>
      <c r="N15" s="58">
        <v>10613</v>
      </c>
      <c r="O15" s="61" t="s">
        <v>341</v>
      </c>
      <c r="P15" s="60"/>
      <c r="R15" s="6">
        <f>IF(COUNTIF(R16:R29,"-")=COUNTA(R16:R29),"-",SUM(R16,R21,R26))</f>
        <v>10613076761</v>
      </c>
    </row>
    <row r="16" spans="1:18">
      <c r="A16" s="51" t="s">
        <v>139</v>
      </c>
      <c r="C16" s="55"/>
      <c r="D16" s="56"/>
      <c r="E16" s="56"/>
      <c r="F16" s="56" t="s">
        <v>140</v>
      </c>
      <c r="G16" s="56"/>
      <c r="H16" s="56"/>
      <c r="I16" s="56"/>
      <c r="J16" s="56"/>
      <c r="K16" s="57"/>
      <c r="L16" s="57"/>
      <c r="M16" s="57"/>
      <c r="N16" s="58">
        <v>3338</v>
      </c>
      <c r="O16" s="61"/>
      <c r="P16" s="60"/>
      <c r="R16" s="6">
        <f>IF(COUNTIF(R17:R20,"-")=COUNTA(R17:R20),"-",SUM(R17:R20))</f>
        <v>3337750637</v>
      </c>
    </row>
    <row r="17" spans="1:18">
      <c r="A17" s="51" t="s">
        <v>141</v>
      </c>
      <c r="C17" s="55"/>
      <c r="D17" s="56"/>
      <c r="E17" s="56"/>
      <c r="F17" s="56"/>
      <c r="G17" s="56" t="s">
        <v>142</v>
      </c>
      <c r="H17" s="56"/>
      <c r="I17" s="56"/>
      <c r="J17" s="56"/>
      <c r="K17" s="57"/>
      <c r="L17" s="57"/>
      <c r="M17" s="57"/>
      <c r="N17" s="58">
        <v>2781</v>
      </c>
      <c r="O17" s="61"/>
      <c r="P17" s="60"/>
      <c r="R17" s="6">
        <v>2780951279</v>
      </c>
    </row>
    <row r="18" spans="1:18">
      <c r="A18" s="51" t="s">
        <v>143</v>
      </c>
      <c r="C18" s="55"/>
      <c r="D18" s="56"/>
      <c r="E18" s="56"/>
      <c r="F18" s="56"/>
      <c r="G18" s="56" t="s">
        <v>144</v>
      </c>
      <c r="H18" s="56"/>
      <c r="I18" s="56"/>
      <c r="J18" s="56"/>
      <c r="K18" s="57"/>
      <c r="L18" s="57"/>
      <c r="M18" s="57"/>
      <c r="N18" s="58">
        <v>214</v>
      </c>
      <c r="O18" s="61"/>
      <c r="P18" s="60"/>
      <c r="R18" s="6">
        <v>214202929</v>
      </c>
    </row>
    <row r="19" spans="1:18">
      <c r="A19" s="51" t="s">
        <v>145</v>
      </c>
      <c r="C19" s="55"/>
      <c r="D19" s="56"/>
      <c r="E19" s="56"/>
      <c r="F19" s="56"/>
      <c r="G19" s="56" t="s">
        <v>146</v>
      </c>
      <c r="H19" s="56"/>
      <c r="I19" s="56"/>
      <c r="J19" s="56"/>
      <c r="K19" s="57"/>
      <c r="L19" s="57"/>
      <c r="M19" s="57"/>
      <c r="N19" s="58">
        <v>41</v>
      </c>
      <c r="O19" s="61"/>
      <c r="P19" s="60"/>
      <c r="R19" s="6">
        <v>41080412</v>
      </c>
    </row>
    <row r="20" spans="1:18">
      <c r="A20" s="51" t="s">
        <v>147</v>
      </c>
      <c r="C20" s="55"/>
      <c r="D20" s="56"/>
      <c r="E20" s="56"/>
      <c r="F20" s="56"/>
      <c r="G20" s="56" t="s">
        <v>35</v>
      </c>
      <c r="H20" s="56"/>
      <c r="I20" s="56"/>
      <c r="J20" s="56"/>
      <c r="K20" s="57"/>
      <c r="L20" s="57"/>
      <c r="M20" s="57"/>
      <c r="N20" s="58">
        <v>302</v>
      </c>
      <c r="O20" s="61"/>
      <c r="P20" s="60"/>
      <c r="R20" s="6">
        <v>301516017</v>
      </c>
    </row>
    <row r="21" spans="1:18">
      <c r="A21" s="51" t="s">
        <v>148</v>
      </c>
      <c r="C21" s="55"/>
      <c r="D21" s="56"/>
      <c r="E21" s="56"/>
      <c r="F21" s="56" t="s">
        <v>149</v>
      </c>
      <c r="G21" s="56"/>
      <c r="H21" s="56"/>
      <c r="I21" s="56"/>
      <c r="J21" s="56"/>
      <c r="K21" s="57"/>
      <c r="L21" s="57"/>
      <c r="M21" s="57"/>
      <c r="N21" s="58">
        <v>6871</v>
      </c>
      <c r="O21" s="61" t="s">
        <v>341</v>
      </c>
      <c r="P21" s="60"/>
      <c r="R21" s="6">
        <f>IF(COUNTIF(R22:R25,"-")=COUNTA(R22:R25),"-",SUM(R22:R25))</f>
        <v>6870598973</v>
      </c>
    </row>
    <row r="22" spans="1:18">
      <c r="A22" s="51" t="s">
        <v>150</v>
      </c>
      <c r="C22" s="55"/>
      <c r="D22" s="56"/>
      <c r="E22" s="56"/>
      <c r="F22" s="56"/>
      <c r="G22" s="56" t="s">
        <v>151</v>
      </c>
      <c r="H22" s="56"/>
      <c r="I22" s="56"/>
      <c r="J22" s="56"/>
      <c r="K22" s="57"/>
      <c r="L22" s="57"/>
      <c r="M22" s="57"/>
      <c r="N22" s="58">
        <v>4190</v>
      </c>
      <c r="O22" s="61"/>
      <c r="P22" s="60"/>
      <c r="R22" s="6">
        <v>4189618646</v>
      </c>
    </row>
    <row r="23" spans="1:18">
      <c r="A23" s="51" t="s">
        <v>152</v>
      </c>
      <c r="C23" s="55"/>
      <c r="D23" s="56"/>
      <c r="E23" s="56"/>
      <c r="F23" s="56"/>
      <c r="G23" s="56" t="s">
        <v>153</v>
      </c>
      <c r="H23" s="56"/>
      <c r="I23" s="56"/>
      <c r="J23" s="56"/>
      <c r="K23" s="57"/>
      <c r="L23" s="57"/>
      <c r="M23" s="57"/>
      <c r="N23" s="58">
        <v>697</v>
      </c>
      <c r="O23" s="61"/>
      <c r="P23" s="60"/>
      <c r="R23" s="6">
        <v>697099225</v>
      </c>
    </row>
    <row r="24" spans="1:18">
      <c r="A24" s="51" t="s">
        <v>154</v>
      </c>
      <c r="C24" s="55"/>
      <c r="D24" s="56"/>
      <c r="E24" s="56"/>
      <c r="F24" s="56"/>
      <c r="G24" s="56" t="s">
        <v>155</v>
      </c>
      <c r="H24" s="56"/>
      <c r="I24" s="56"/>
      <c r="J24" s="56"/>
      <c r="K24" s="57"/>
      <c r="L24" s="57"/>
      <c r="M24" s="57"/>
      <c r="N24" s="58">
        <v>1980</v>
      </c>
      <c r="O24" s="61"/>
      <c r="P24" s="60"/>
      <c r="R24" s="6">
        <v>1980449575</v>
      </c>
    </row>
    <row r="25" spans="1:18">
      <c r="A25" s="51" t="s">
        <v>156</v>
      </c>
      <c r="C25" s="55"/>
      <c r="D25" s="56"/>
      <c r="E25" s="56"/>
      <c r="F25" s="56"/>
      <c r="G25" s="56" t="s">
        <v>35</v>
      </c>
      <c r="H25" s="56"/>
      <c r="I25" s="56"/>
      <c r="J25" s="56"/>
      <c r="K25" s="57"/>
      <c r="L25" s="57"/>
      <c r="M25" s="57"/>
      <c r="N25" s="58">
        <v>3</v>
      </c>
      <c r="O25" s="61"/>
      <c r="P25" s="60"/>
      <c r="R25" s="6">
        <v>3431527</v>
      </c>
    </row>
    <row r="26" spans="1:18">
      <c r="A26" s="51" t="s">
        <v>157</v>
      </c>
      <c r="C26" s="55"/>
      <c r="D26" s="56"/>
      <c r="E26" s="56"/>
      <c r="F26" s="56" t="s">
        <v>158</v>
      </c>
      <c r="G26" s="56"/>
      <c r="H26" s="56"/>
      <c r="I26" s="56"/>
      <c r="J26" s="56"/>
      <c r="K26" s="57"/>
      <c r="L26" s="57"/>
      <c r="M26" s="57"/>
      <c r="N26" s="58">
        <v>405</v>
      </c>
      <c r="O26" s="61" t="s">
        <v>341</v>
      </c>
      <c r="P26" s="60"/>
      <c r="R26" s="6">
        <f>IF(COUNTIF(R27:R29,"-")=COUNTA(R27:R29),"-",SUM(R27:R29))</f>
        <v>404727151</v>
      </c>
    </row>
    <row r="27" spans="1:18">
      <c r="A27" s="51" t="s">
        <v>159</v>
      </c>
      <c r="C27" s="55"/>
      <c r="D27" s="56"/>
      <c r="E27" s="56"/>
      <c r="F27" s="57"/>
      <c r="G27" s="57" t="s">
        <v>160</v>
      </c>
      <c r="H27" s="57"/>
      <c r="I27" s="56"/>
      <c r="J27" s="56"/>
      <c r="K27" s="57"/>
      <c r="L27" s="57"/>
      <c r="M27" s="57"/>
      <c r="N27" s="58">
        <v>162</v>
      </c>
      <c r="O27" s="61"/>
      <c r="P27" s="60"/>
      <c r="R27" s="6">
        <v>162451203</v>
      </c>
    </row>
    <row r="28" spans="1:18">
      <c r="A28" s="51" t="s">
        <v>161</v>
      </c>
      <c r="C28" s="55"/>
      <c r="D28" s="56"/>
      <c r="E28" s="56"/>
      <c r="F28" s="57"/>
      <c r="G28" s="56" t="s">
        <v>162</v>
      </c>
      <c r="H28" s="56"/>
      <c r="I28" s="56"/>
      <c r="J28" s="56"/>
      <c r="K28" s="57"/>
      <c r="L28" s="57"/>
      <c r="M28" s="57"/>
      <c r="N28" s="58">
        <v>13</v>
      </c>
      <c r="O28" s="61"/>
      <c r="P28" s="60"/>
      <c r="R28" s="6">
        <v>13220010</v>
      </c>
    </row>
    <row r="29" spans="1:18">
      <c r="A29" s="51" t="s">
        <v>163</v>
      </c>
      <c r="C29" s="55"/>
      <c r="D29" s="56"/>
      <c r="E29" s="56"/>
      <c r="F29" s="57"/>
      <c r="G29" s="56" t="s">
        <v>35</v>
      </c>
      <c r="H29" s="56"/>
      <c r="I29" s="56"/>
      <c r="J29" s="56"/>
      <c r="K29" s="57"/>
      <c r="L29" s="57"/>
      <c r="M29" s="57"/>
      <c r="N29" s="58">
        <v>229</v>
      </c>
      <c r="O29" s="61"/>
      <c r="P29" s="60"/>
      <c r="R29" s="6">
        <v>229055938</v>
      </c>
    </row>
    <row r="30" spans="1:18">
      <c r="A30" s="51" t="s">
        <v>164</v>
      </c>
      <c r="C30" s="55"/>
      <c r="D30" s="56"/>
      <c r="E30" s="57" t="s">
        <v>165</v>
      </c>
      <c r="F30" s="57"/>
      <c r="G30" s="56"/>
      <c r="H30" s="56"/>
      <c r="I30" s="56"/>
      <c r="J30" s="56"/>
      <c r="K30" s="57"/>
      <c r="L30" s="57"/>
      <c r="M30" s="57"/>
      <c r="N30" s="58">
        <v>7678</v>
      </c>
      <c r="O30" s="61"/>
      <c r="P30" s="60"/>
      <c r="R30" s="6">
        <f>IF(COUNTIF(R31:R34,"-")=COUNTA(R31:R34),"-",SUM(R31:R34))</f>
        <v>7678027929</v>
      </c>
    </row>
    <row r="31" spans="1:18">
      <c r="A31" s="51" t="s">
        <v>166</v>
      </c>
      <c r="C31" s="55"/>
      <c r="D31" s="56"/>
      <c r="E31" s="56"/>
      <c r="F31" s="56" t="s">
        <v>167</v>
      </c>
      <c r="G31" s="56"/>
      <c r="H31" s="56"/>
      <c r="I31" s="56"/>
      <c r="J31" s="56"/>
      <c r="K31" s="57"/>
      <c r="L31" s="57"/>
      <c r="M31" s="57"/>
      <c r="N31" s="58">
        <v>3845</v>
      </c>
      <c r="O31" s="61"/>
      <c r="P31" s="60"/>
      <c r="R31" s="6">
        <v>3845246128</v>
      </c>
    </row>
    <row r="32" spans="1:18">
      <c r="A32" s="51" t="s">
        <v>168</v>
      </c>
      <c r="C32" s="55"/>
      <c r="D32" s="56"/>
      <c r="E32" s="56"/>
      <c r="F32" s="56" t="s">
        <v>169</v>
      </c>
      <c r="G32" s="56"/>
      <c r="H32" s="56"/>
      <c r="I32" s="56"/>
      <c r="J32" s="56"/>
      <c r="K32" s="57"/>
      <c r="L32" s="57"/>
      <c r="M32" s="57"/>
      <c r="N32" s="58">
        <v>2377</v>
      </c>
      <c r="O32" s="61"/>
      <c r="P32" s="60"/>
      <c r="R32" s="6">
        <v>2377215212</v>
      </c>
    </row>
    <row r="33" spans="1:18">
      <c r="A33" s="51" t="s">
        <v>170</v>
      </c>
      <c r="C33" s="55"/>
      <c r="D33" s="56"/>
      <c r="E33" s="56"/>
      <c r="F33" s="56" t="s">
        <v>171</v>
      </c>
      <c r="G33" s="56"/>
      <c r="H33" s="56"/>
      <c r="I33" s="56"/>
      <c r="J33" s="56"/>
      <c r="K33" s="57"/>
      <c r="L33" s="57"/>
      <c r="M33" s="57"/>
      <c r="N33" s="58">
        <v>1329</v>
      </c>
      <c r="O33" s="61"/>
      <c r="P33" s="60"/>
      <c r="R33" s="6">
        <v>1328520667</v>
      </c>
    </row>
    <row r="34" spans="1:18">
      <c r="A34" s="51" t="s">
        <v>172</v>
      </c>
      <c r="C34" s="55"/>
      <c r="D34" s="56"/>
      <c r="E34" s="56"/>
      <c r="F34" s="56" t="s">
        <v>35</v>
      </c>
      <c r="G34" s="56"/>
      <c r="H34" s="56"/>
      <c r="I34" s="56"/>
      <c r="J34" s="56"/>
      <c r="K34" s="57"/>
      <c r="L34" s="57"/>
      <c r="M34" s="57"/>
      <c r="N34" s="58">
        <v>127</v>
      </c>
      <c r="O34" s="61"/>
      <c r="P34" s="60"/>
      <c r="R34" s="6">
        <v>127045922</v>
      </c>
    </row>
    <row r="35" spans="1:18">
      <c r="A35" s="51" t="s">
        <v>173</v>
      </c>
      <c r="C35" s="55"/>
      <c r="D35" s="56" t="s">
        <v>174</v>
      </c>
      <c r="E35" s="56"/>
      <c r="F35" s="56"/>
      <c r="G35" s="56"/>
      <c r="H35" s="56"/>
      <c r="I35" s="56"/>
      <c r="J35" s="56"/>
      <c r="K35" s="57"/>
      <c r="L35" s="57"/>
      <c r="M35" s="57"/>
      <c r="N35" s="58">
        <v>751</v>
      </c>
      <c r="O35" s="61"/>
      <c r="P35" s="60"/>
      <c r="R35" s="6">
        <f>IF(COUNTIF(R36:R37,"-")=COUNTA(R36:R37),"-",SUM(R36:R37))</f>
        <v>750980073</v>
      </c>
    </row>
    <row r="36" spans="1:18">
      <c r="A36" s="51" t="s">
        <v>175</v>
      </c>
      <c r="C36" s="55"/>
      <c r="D36" s="56"/>
      <c r="E36" s="56" t="s">
        <v>176</v>
      </c>
      <c r="F36" s="56"/>
      <c r="G36" s="56"/>
      <c r="H36" s="56"/>
      <c r="I36" s="56"/>
      <c r="J36" s="56"/>
      <c r="K36" s="62"/>
      <c r="L36" s="62"/>
      <c r="M36" s="62"/>
      <c r="N36" s="58">
        <v>180</v>
      </c>
      <c r="O36" s="61"/>
      <c r="P36" s="60"/>
      <c r="R36" s="6">
        <v>179916356</v>
      </c>
    </row>
    <row r="37" spans="1:18">
      <c r="A37" s="51" t="s">
        <v>177</v>
      </c>
      <c r="C37" s="55"/>
      <c r="D37" s="56"/>
      <c r="E37" s="56" t="s">
        <v>35</v>
      </c>
      <c r="F37" s="56"/>
      <c r="G37" s="57"/>
      <c r="H37" s="56"/>
      <c r="I37" s="56"/>
      <c r="J37" s="56"/>
      <c r="K37" s="62"/>
      <c r="L37" s="62"/>
      <c r="M37" s="62"/>
      <c r="N37" s="58">
        <v>571</v>
      </c>
      <c r="O37" s="61"/>
      <c r="P37" s="60"/>
      <c r="R37" s="6">
        <v>571063717</v>
      </c>
    </row>
    <row r="38" spans="1:18">
      <c r="A38" s="51" t="s">
        <v>133</v>
      </c>
      <c r="C38" s="63" t="s">
        <v>134</v>
      </c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66">
        <v>-17540</v>
      </c>
      <c r="O38" s="67"/>
      <c r="P38" s="60"/>
      <c r="R38" s="6">
        <f>IF(COUNTIF(R14:R35,"-")=COUNTA(R14:R35),"-",SUM(R35)-SUM(R14))</f>
        <v>-17540124617</v>
      </c>
    </row>
    <row r="39" spans="1:18">
      <c r="A39" s="51" t="s">
        <v>180</v>
      </c>
      <c r="C39" s="55"/>
      <c r="D39" s="56" t="s">
        <v>181</v>
      </c>
      <c r="E39" s="56"/>
      <c r="F39" s="57"/>
      <c r="G39" s="56"/>
      <c r="H39" s="56"/>
      <c r="I39" s="56"/>
      <c r="J39" s="56"/>
      <c r="K39" s="57"/>
      <c r="L39" s="57"/>
      <c r="M39" s="57"/>
      <c r="N39" s="58">
        <v>51</v>
      </c>
      <c r="O39" s="59"/>
      <c r="P39" s="60"/>
      <c r="R39" s="6">
        <f>IF(COUNTIF(R40:R44,"-")=COUNTA(R40:R44),"-",SUM(R40:R44))</f>
        <v>50992579</v>
      </c>
    </row>
    <row r="40" spans="1:18">
      <c r="A40" s="51" t="s">
        <v>182</v>
      </c>
      <c r="C40" s="55"/>
      <c r="D40" s="56"/>
      <c r="E40" s="57" t="s">
        <v>183</v>
      </c>
      <c r="F40" s="57"/>
      <c r="G40" s="56"/>
      <c r="H40" s="56"/>
      <c r="I40" s="56"/>
      <c r="J40" s="56"/>
      <c r="K40" s="57"/>
      <c r="L40" s="57"/>
      <c r="M40" s="57"/>
      <c r="N40" s="58" t="s">
        <v>339</v>
      </c>
      <c r="O40" s="61"/>
      <c r="P40" s="60"/>
      <c r="R40" s="6" t="s">
        <v>11</v>
      </c>
    </row>
    <row r="41" spans="1:18">
      <c r="A41" s="51" t="s">
        <v>184</v>
      </c>
      <c r="C41" s="55"/>
      <c r="D41" s="56"/>
      <c r="E41" s="57" t="s">
        <v>185</v>
      </c>
      <c r="F41" s="57"/>
      <c r="G41" s="56"/>
      <c r="H41" s="56"/>
      <c r="I41" s="56"/>
      <c r="J41" s="56"/>
      <c r="K41" s="57"/>
      <c r="L41" s="57"/>
      <c r="M41" s="57"/>
      <c r="N41" s="58">
        <v>51</v>
      </c>
      <c r="O41" s="61"/>
      <c r="P41" s="60"/>
      <c r="R41" s="6">
        <v>50992579</v>
      </c>
    </row>
    <row r="42" spans="1:18">
      <c r="A42" s="51" t="s">
        <v>186</v>
      </c>
      <c r="C42" s="55"/>
      <c r="D42" s="56"/>
      <c r="E42" s="57" t="s">
        <v>187</v>
      </c>
      <c r="F42" s="57"/>
      <c r="G42" s="56"/>
      <c r="H42" s="57"/>
      <c r="I42" s="56"/>
      <c r="J42" s="56"/>
      <c r="K42" s="57"/>
      <c r="L42" s="57"/>
      <c r="M42" s="57"/>
      <c r="N42" s="58" t="s">
        <v>339</v>
      </c>
      <c r="O42" s="61"/>
      <c r="P42" s="60"/>
      <c r="R42" s="6" t="s">
        <v>11</v>
      </c>
    </row>
    <row r="43" spans="1:18">
      <c r="A43" s="51" t="s">
        <v>188</v>
      </c>
      <c r="C43" s="55"/>
      <c r="D43" s="56"/>
      <c r="E43" s="56" t="s">
        <v>189</v>
      </c>
      <c r="F43" s="56"/>
      <c r="G43" s="56"/>
      <c r="H43" s="56"/>
      <c r="I43" s="56"/>
      <c r="J43" s="56"/>
      <c r="K43" s="57"/>
      <c r="L43" s="57"/>
      <c r="M43" s="57"/>
      <c r="N43" s="58" t="s">
        <v>340</v>
      </c>
      <c r="O43" s="61"/>
      <c r="P43" s="60"/>
      <c r="R43" s="6" t="s">
        <v>11</v>
      </c>
    </row>
    <row r="44" spans="1:18">
      <c r="A44" s="51" t="s">
        <v>190</v>
      </c>
      <c r="C44" s="55"/>
      <c r="D44" s="56"/>
      <c r="E44" s="56" t="s">
        <v>35</v>
      </c>
      <c r="F44" s="56"/>
      <c r="G44" s="56"/>
      <c r="H44" s="56"/>
      <c r="I44" s="56"/>
      <c r="J44" s="56"/>
      <c r="K44" s="57"/>
      <c r="L44" s="57"/>
      <c r="M44" s="57"/>
      <c r="N44" s="58" t="s">
        <v>339</v>
      </c>
      <c r="O44" s="61"/>
      <c r="P44" s="60"/>
      <c r="R44" s="6" t="s">
        <v>11</v>
      </c>
    </row>
    <row r="45" spans="1:18">
      <c r="A45" s="51" t="s">
        <v>191</v>
      </c>
      <c r="C45" s="55"/>
      <c r="D45" s="56" t="s">
        <v>192</v>
      </c>
      <c r="E45" s="56"/>
      <c r="F45" s="56"/>
      <c r="G45" s="56"/>
      <c r="H45" s="56"/>
      <c r="I45" s="56"/>
      <c r="J45" s="56"/>
      <c r="K45" s="62"/>
      <c r="L45" s="62"/>
      <c r="M45" s="62"/>
      <c r="N45" s="58">
        <v>1</v>
      </c>
      <c r="O45" s="59"/>
      <c r="P45" s="60"/>
      <c r="R45" s="6">
        <f>IF(COUNTIF(R46:R47,"-")=COUNTA(R46:R47),"-",SUM(R46:R47))</f>
        <v>1044016</v>
      </c>
    </row>
    <row r="46" spans="1:18">
      <c r="A46" s="51" t="s">
        <v>193</v>
      </c>
      <c r="C46" s="55"/>
      <c r="D46" s="56"/>
      <c r="E46" s="56" t="s">
        <v>194</v>
      </c>
      <c r="F46" s="56"/>
      <c r="G46" s="56"/>
      <c r="H46" s="56"/>
      <c r="I46" s="56"/>
      <c r="J46" s="56"/>
      <c r="K46" s="62"/>
      <c r="L46" s="62"/>
      <c r="M46" s="62"/>
      <c r="N46" s="58">
        <v>1</v>
      </c>
      <c r="O46" s="61"/>
      <c r="P46" s="60"/>
      <c r="R46" s="6">
        <v>1044016</v>
      </c>
    </row>
    <row r="47" spans="1:18" ht="14.25" thickBot="1">
      <c r="A47" s="51" t="s">
        <v>195</v>
      </c>
      <c r="C47" s="55"/>
      <c r="D47" s="56"/>
      <c r="E47" s="56" t="s">
        <v>35</v>
      </c>
      <c r="F47" s="56"/>
      <c r="G47" s="56"/>
      <c r="H47" s="56"/>
      <c r="I47" s="56"/>
      <c r="J47" s="56"/>
      <c r="K47" s="62"/>
      <c r="L47" s="62"/>
      <c r="M47" s="62"/>
      <c r="N47" s="58" t="s">
        <v>339</v>
      </c>
      <c r="O47" s="61"/>
      <c r="P47" s="60"/>
      <c r="R47" s="6" t="s">
        <v>11</v>
      </c>
    </row>
    <row r="48" spans="1:18" ht="14.25" thickBot="1">
      <c r="A48" s="51" t="s">
        <v>178</v>
      </c>
      <c r="C48" s="68" t="s">
        <v>179</v>
      </c>
      <c r="D48" s="69"/>
      <c r="E48" s="69"/>
      <c r="F48" s="69"/>
      <c r="G48" s="69"/>
      <c r="H48" s="69"/>
      <c r="I48" s="69"/>
      <c r="J48" s="69"/>
      <c r="K48" s="70"/>
      <c r="L48" s="70"/>
      <c r="M48" s="70"/>
      <c r="N48" s="71">
        <v>-17590</v>
      </c>
      <c r="O48" s="72"/>
      <c r="P48" s="60"/>
      <c r="R48" s="6">
        <f>IF(COUNTIF(R38:R47,"-")=COUNTA(R38:R47),"-",SUM(R38,R45)-SUM(R39))</f>
        <v>-17590073180</v>
      </c>
    </row>
    <row r="49" spans="1:12" s="74" customFormat="1" ht="3.75" customHeight="1">
      <c r="A49" s="73"/>
      <c r="C49" s="75"/>
      <c r="D49" s="75"/>
      <c r="E49" s="76"/>
      <c r="F49" s="76"/>
      <c r="G49" s="76"/>
      <c r="H49" s="76"/>
      <c r="I49" s="76"/>
      <c r="J49" s="77"/>
      <c r="K49" s="77"/>
      <c r="L49" s="77"/>
    </row>
    <row r="50" spans="1:12" s="74" customFormat="1" ht="15.6" customHeight="1">
      <c r="A50" s="73"/>
      <c r="C50" s="78"/>
      <c r="D50" s="78" t="s">
        <v>323</v>
      </c>
      <c r="E50" s="79"/>
      <c r="F50" s="79"/>
      <c r="G50" s="79"/>
      <c r="H50" s="79"/>
      <c r="I50" s="79"/>
      <c r="J50" s="80"/>
      <c r="K50" s="80"/>
      <c r="L50" s="80"/>
    </row>
  </sheetData>
  <mergeCells count="5">
    <mergeCell ref="C9:O9"/>
    <mergeCell ref="C10:O10"/>
    <mergeCell ref="C11:O11"/>
    <mergeCell ref="C13:M13"/>
    <mergeCell ref="N13:O13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9:X32"/>
  <sheetViews>
    <sheetView showGridLines="0" topLeftCell="B1" zoomScaleNormal="100" zoomScaleSheetLayoutView="100" workbookViewId="0">
      <selection activeCell="P15" sqref="P15"/>
    </sheetView>
  </sheetViews>
  <sheetFormatPr defaultRowHeight="12.75"/>
  <cols>
    <col min="1" max="1" width="0" style="82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hidden="1" customWidth="1"/>
    <col min="18" max="18" width="3" style="84" hidden="1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9" spans="1:24" ht="24">
      <c r="B9" s="83"/>
      <c r="C9" s="267" t="s">
        <v>347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</row>
    <row r="10" spans="1:24" ht="17.25">
      <c r="B10" s="85"/>
      <c r="C10" s="268" t="s">
        <v>342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</row>
    <row r="11" spans="1:24" ht="17.25">
      <c r="B11" s="85"/>
      <c r="C11" s="268" t="s">
        <v>338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spans="1:24" ht="15.75" customHeight="1" thickBot="1">
      <c r="B12" s="86"/>
      <c r="C12" s="87"/>
      <c r="D12" s="87"/>
      <c r="E12" s="87"/>
      <c r="F12" s="87"/>
      <c r="G12" s="87"/>
      <c r="H12" s="87"/>
      <c r="I12" s="87"/>
      <c r="J12" s="88"/>
      <c r="K12" s="87"/>
      <c r="L12" s="88"/>
      <c r="M12" s="87"/>
      <c r="N12" s="87"/>
      <c r="O12" s="87"/>
      <c r="P12" s="211" t="s">
        <v>333</v>
      </c>
      <c r="Q12" s="87"/>
      <c r="R12" s="88"/>
    </row>
    <row r="13" spans="1:24" ht="12.75" customHeight="1">
      <c r="B13" s="89"/>
      <c r="C13" s="269" t="s">
        <v>0</v>
      </c>
      <c r="D13" s="270"/>
      <c r="E13" s="270"/>
      <c r="F13" s="270"/>
      <c r="G13" s="270"/>
      <c r="H13" s="270"/>
      <c r="I13" s="270"/>
      <c r="J13" s="271"/>
      <c r="K13" s="275" t="s">
        <v>324</v>
      </c>
      <c r="L13" s="270"/>
      <c r="M13" s="90"/>
      <c r="N13" s="90"/>
      <c r="O13" s="90"/>
      <c r="P13" s="91"/>
      <c r="Q13" s="90"/>
      <c r="R13" s="91"/>
    </row>
    <row r="14" spans="1:24" ht="29.25" customHeight="1" thickBot="1">
      <c r="A14" s="82" t="s">
        <v>314</v>
      </c>
      <c r="B14" s="89"/>
      <c r="C14" s="272"/>
      <c r="D14" s="273"/>
      <c r="E14" s="273"/>
      <c r="F14" s="273"/>
      <c r="G14" s="273"/>
      <c r="H14" s="273"/>
      <c r="I14" s="273"/>
      <c r="J14" s="274"/>
      <c r="K14" s="276"/>
      <c r="L14" s="273"/>
      <c r="M14" s="277" t="s">
        <v>325</v>
      </c>
      <c r="N14" s="278"/>
      <c r="O14" s="277" t="s">
        <v>326</v>
      </c>
      <c r="P14" s="279"/>
      <c r="Q14" s="280" t="s">
        <v>132</v>
      </c>
      <c r="R14" s="281"/>
    </row>
    <row r="15" spans="1:24" ht="15.95" customHeight="1">
      <c r="A15" s="82" t="s">
        <v>196</v>
      </c>
      <c r="B15" s="92"/>
      <c r="C15" s="93" t="s">
        <v>197</v>
      </c>
      <c r="D15" s="94"/>
      <c r="E15" s="94"/>
      <c r="F15" s="94"/>
      <c r="G15" s="94"/>
      <c r="H15" s="94"/>
      <c r="I15" s="94"/>
      <c r="J15" s="95"/>
      <c r="K15" s="96">
        <v>48584</v>
      </c>
      <c r="L15" s="97" t="s">
        <v>341</v>
      </c>
      <c r="M15" s="96">
        <v>70492</v>
      </c>
      <c r="N15" s="98"/>
      <c r="O15" s="96">
        <v>-21907</v>
      </c>
      <c r="P15" s="100"/>
      <c r="Q15" s="99" t="s">
        <v>339</v>
      </c>
      <c r="R15" s="100"/>
      <c r="U15" s="214">
        <f t="shared" ref="U15:U20" si="0">IF(COUNTIF(V15:X15,"-")=COUNTA(V15:X15),"-",SUM(V15:X15))</f>
        <v>48584156830</v>
      </c>
      <c r="V15" s="214">
        <v>70491606253</v>
      </c>
      <c r="W15" s="214">
        <v>-21907449423</v>
      </c>
      <c r="X15" s="214" t="s">
        <v>11</v>
      </c>
    </row>
    <row r="16" spans="1:24" ht="15.95" customHeight="1">
      <c r="A16" s="82" t="s">
        <v>198</v>
      </c>
      <c r="B16" s="92"/>
      <c r="C16" s="24"/>
      <c r="D16" s="19" t="s">
        <v>199</v>
      </c>
      <c r="E16" s="19"/>
      <c r="F16" s="19"/>
      <c r="G16" s="19"/>
      <c r="H16" s="19"/>
      <c r="I16" s="19"/>
      <c r="J16" s="101"/>
      <c r="K16" s="102">
        <v>-17590</v>
      </c>
      <c r="L16" s="103"/>
      <c r="M16" s="260"/>
      <c r="N16" s="261"/>
      <c r="O16" s="102">
        <v>-17590</v>
      </c>
      <c r="P16" s="108"/>
      <c r="Q16" s="105" t="s">
        <v>339</v>
      </c>
      <c r="R16" s="106"/>
      <c r="U16" s="214">
        <f t="shared" si="0"/>
        <v>-17590073180</v>
      </c>
      <c r="V16" s="214" t="s">
        <v>11</v>
      </c>
      <c r="W16" s="214">
        <v>-17590073180</v>
      </c>
      <c r="X16" s="214" t="s">
        <v>11</v>
      </c>
    </row>
    <row r="17" spans="1:24" ht="15.95" customHeight="1">
      <c r="A17" s="82" t="s">
        <v>200</v>
      </c>
      <c r="B17" s="89"/>
      <c r="C17" s="107"/>
      <c r="D17" s="101" t="s">
        <v>201</v>
      </c>
      <c r="E17" s="101"/>
      <c r="F17" s="101"/>
      <c r="G17" s="101"/>
      <c r="H17" s="101"/>
      <c r="I17" s="101"/>
      <c r="J17" s="101"/>
      <c r="K17" s="102">
        <v>16891</v>
      </c>
      <c r="L17" s="103"/>
      <c r="M17" s="255"/>
      <c r="N17" s="262"/>
      <c r="O17" s="102">
        <v>16891</v>
      </c>
      <c r="P17" s="108"/>
      <c r="Q17" s="105" t="s">
        <v>11</v>
      </c>
      <c r="R17" s="108"/>
      <c r="U17" s="214">
        <f t="shared" si="0"/>
        <v>16890839246</v>
      </c>
      <c r="V17" s="214" t="s">
        <v>11</v>
      </c>
      <c r="W17" s="214">
        <f>IF(COUNTIF(W18:W19,"-")=COUNTA(W18:W19),"-",SUM(W18:W19))</f>
        <v>16890839246</v>
      </c>
      <c r="X17" s="214" t="s">
        <v>11</v>
      </c>
    </row>
    <row r="18" spans="1:24" ht="15.95" customHeight="1">
      <c r="A18" s="82" t="s">
        <v>202</v>
      </c>
      <c r="B18" s="89"/>
      <c r="C18" s="109"/>
      <c r="D18" s="101"/>
      <c r="E18" s="110" t="s">
        <v>203</v>
      </c>
      <c r="F18" s="110"/>
      <c r="G18" s="110"/>
      <c r="H18" s="110"/>
      <c r="I18" s="110"/>
      <c r="J18" s="101"/>
      <c r="K18" s="102">
        <v>12527</v>
      </c>
      <c r="L18" s="103"/>
      <c r="M18" s="255"/>
      <c r="N18" s="262"/>
      <c r="O18" s="102">
        <v>12527</v>
      </c>
      <c r="P18" s="108"/>
      <c r="Q18" s="105" t="s">
        <v>339</v>
      </c>
      <c r="R18" s="108"/>
      <c r="U18" s="214">
        <f t="shared" si="0"/>
        <v>12526778951</v>
      </c>
      <c r="V18" s="214" t="s">
        <v>11</v>
      </c>
      <c r="W18" s="214">
        <v>12526778951</v>
      </c>
      <c r="X18" s="214" t="s">
        <v>11</v>
      </c>
    </row>
    <row r="19" spans="1:24" ht="15.95" customHeight="1">
      <c r="A19" s="82" t="s">
        <v>204</v>
      </c>
      <c r="B19" s="89"/>
      <c r="C19" s="111"/>
      <c r="D19" s="112"/>
      <c r="E19" s="112" t="s">
        <v>205</v>
      </c>
      <c r="F19" s="112"/>
      <c r="G19" s="112"/>
      <c r="H19" s="112"/>
      <c r="I19" s="112"/>
      <c r="J19" s="113"/>
      <c r="K19" s="114">
        <v>4364</v>
      </c>
      <c r="L19" s="115"/>
      <c r="M19" s="263"/>
      <c r="N19" s="264"/>
      <c r="O19" s="114">
        <v>4364</v>
      </c>
      <c r="P19" s="118"/>
      <c r="Q19" s="117" t="s">
        <v>339</v>
      </c>
      <c r="R19" s="118"/>
      <c r="U19" s="214">
        <f t="shared" si="0"/>
        <v>4364060295</v>
      </c>
      <c r="V19" s="214" t="s">
        <v>11</v>
      </c>
      <c r="W19" s="214">
        <v>4364060295</v>
      </c>
      <c r="X19" s="214" t="s">
        <v>11</v>
      </c>
    </row>
    <row r="20" spans="1:24" ht="15.95" customHeight="1">
      <c r="A20" s="82" t="s">
        <v>206</v>
      </c>
      <c r="B20" s="89"/>
      <c r="C20" s="119"/>
      <c r="D20" s="120" t="s">
        <v>207</v>
      </c>
      <c r="E20" s="121"/>
      <c r="F20" s="120"/>
      <c r="G20" s="120"/>
      <c r="H20" s="120"/>
      <c r="I20" s="120"/>
      <c r="J20" s="122"/>
      <c r="K20" s="123">
        <v>-699</v>
      </c>
      <c r="L20" s="124"/>
      <c r="M20" s="265"/>
      <c r="N20" s="266"/>
      <c r="O20" s="123">
        <v>-699</v>
      </c>
      <c r="P20" s="126"/>
      <c r="Q20" s="125" t="s">
        <v>11</v>
      </c>
      <c r="R20" s="126"/>
      <c r="U20" s="214">
        <f t="shared" si="0"/>
        <v>-699233934</v>
      </c>
      <c r="V20" s="214" t="s">
        <v>11</v>
      </c>
      <c r="W20" s="214">
        <f>IF(COUNTIF(W16:W17,"-")=COUNTA(W16:W17),"-",SUM(W16:W17))</f>
        <v>-699233934</v>
      </c>
      <c r="X20" s="214" t="s">
        <v>11</v>
      </c>
    </row>
    <row r="21" spans="1:24" ht="15.95" customHeight="1">
      <c r="A21" s="82" t="s">
        <v>208</v>
      </c>
      <c r="B21" s="89"/>
      <c r="C21" s="24"/>
      <c r="D21" s="127" t="s">
        <v>327</v>
      </c>
      <c r="E21" s="127"/>
      <c r="F21" s="127"/>
      <c r="G21" s="110"/>
      <c r="H21" s="110"/>
      <c r="I21" s="110"/>
      <c r="J21" s="101"/>
      <c r="K21" s="251"/>
      <c r="L21" s="252"/>
      <c r="M21" s="102">
        <v>-803</v>
      </c>
      <c r="N21" s="104"/>
      <c r="O21" s="102">
        <v>803</v>
      </c>
      <c r="P21" s="108"/>
      <c r="Q21" s="258" t="s">
        <v>11</v>
      </c>
      <c r="R21" s="259"/>
      <c r="U21" s="214">
        <v>0</v>
      </c>
      <c r="V21" s="214">
        <f>IF(COUNTA(V22:V25)=COUNTIF(V22:V25,"-"),"-",SUM(V22,V24,V23,V25))</f>
        <v>-802701826</v>
      </c>
      <c r="W21" s="214">
        <f>IF(COUNTA(W22:W25)=COUNTIF(W22:W25,"-"),"-",SUM(W22,W24,W23,W25))</f>
        <v>802701826</v>
      </c>
      <c r="X21" s="214" t="s">
        <v>11</v>
      </c>
    </row>
    <row r="22" spans="1:24" ht="15.95" customHeight="1">
      <c r="A22" s="82" t="s">
        <v>209</v>
      </c>
      <c r="B22" s="89"/>
      <c r="C22" s="24"/>
      <c r="D22" s="127"/>
      <c r="E22" s="127" t="s">
        <v>210</v>
      </c>
      <c r="F22" s="110"/>
      <c r="G22" s="110"/>
      <c r="H22" s="110"/>
      <c r="I22" s="110"/>
      <c r="J22" s="101"/>
      <c r="K22" s="251"/>
      <c r="L22" s="252"/>
      <c r="M22" s="102">
        <v>2020</v>
      </c>
      <c r="N22" s="104"/>
      <c r="O22" s="102">
        <v>-2020</v>
      </c>
      <c r="P22" s="108"/>
      <c r="Q22" s="253" t="s">
        <v>11</v>
      </c>
      <c r="R22" s="254"/>
      <c r="U22" s="214">
        <v>0</v>
      </c>
      <c r="V22" s="214">
        <v>2019832244</v>
      </c>
      <c r="W22" s="214">
        <v>-2019832244</v>
      </c>
      <c r="X22" s="214" t="s">
        <v>11</v>
      </c>
    </row>
    <row r="23" spans="1:24" ht="15.95" customHeight="1">
      <c r="A23" s="82" t="s">
        <v>211</v>
      </c>
      <c r="B23" s="89"/>
      <c r="C23" s="24"/>
      <c r="D23" s="127"/>
      <c r="E23" s="127" t="s">
        <v>212</v>
      </c>
      <c r="F23" s="127"/>
      <c r="G23" s="110"/>
      <c r="H23" s="110"/>
      <c r="I23" s="110"/>
      <c r="J23" s="101"/>
      <c r="K23" s="251"/>
      <c r="L23" s="252"/>
      <c r="M23" s="102">
        <v>-2622</v>
      </c>
      <c r="N23" s="104"/>
      <c r="O23" s="102">
        <v>2622</v>
      </c>
      <c r="P23" s="108"/>
      <c r="Q23" s="253" t="s">
        <v>11</v>
      </c>
      <c r="R23" s="254"/>
      <c r="U23" s="214">
        <v>0</v>
      </c>
      <c r="V23" s="214">
        <v>-2621522653</v>
      </c>
      <c r="W23" s="214">
        <v>2621522653</v>
      </c>
      <c r="X23" s="214" t="s">
        <v>11</v>
      </c>
    </row>
    <row r="24" spans="1:24" ht="15.95" customHeight="1">
      <c r="A24" s="82" t="s">
        <v>213</v>
      </c>
      <c r="B24" s="89"/>
      <c r="C24" s="24"/>
      <c r="D24" s="127"/>
      <c r="E24" s="127" t="s">
        <v>214</v>
      </c>
      <c r="F24" s="127"/>
      <c r="G24" s="110"/>
      <c r="H24" s="110"/>
      <c r="I24" s="110"/>
      <c r="J24" s="101"/>
      <c r="K24" s="251"/>
      <c r="L24" s="252"/>
      <c r="M24" s="102">
        <v>1112</v>
      </c>
      <c r="N24" s="104"/>
      <c r="O24" s="102">
        <v>-1112</v>
      </c>
      <c r="P24" s="108"/>
      <c r="Q24" s="253" t="s">
        <v>11</v>
      </c>
      <c r="R24" s="254"/>
      <c r="U24" s="214">
        <v>0</v>
      </c>
      <c r="V24" s="214">
        <v>1111622901</v>
      </c>
      <c r="W24" s="214">
        <v>-1111622901</v>
      </c>
      <c r="X24" s="214" t="s">
        <v>11</v>
      </c>
    </row>
    <row r="25" spans="1:24" ht="15.95" customHeight="1">
      <c r="A25" s="82" t="s">
        <v>215</v>
      </c>
      <c r="B25" s="89"/>
      <c r="C25" s="24"/>
      <c r="D25" s="127"/>
      <c r="E25" s="127" t="s">
        <v>216</v>
      </c>
      <c r="F25" s="127"/>
      <c r="G25" s="110"/>
      <c r="H25" s="20"/>
      <c r="I25" s="110"/>
      <c r="J25" s="101"/>
      <c r="K25" s="251"/>
      <c r="L25" s="252"/>
      <c r="M25" s="102">
        <v>-1313</v>
      </c>
      <c r="N25" s="104"/>
      <c r="O25" s="102">
        <v>1313</v>
      </c>
      <c r="P25" s="108"/>
      <c r="Q25" s="253" t="s">
        <v>11</v>
      </c>
      <c r="R25" s="254"/>
      <c r="U25" s="214">
        <v>0</v>
      </c>
      <c r="V25" s="214">
        <v>-1312634318</v>
      </c>
      <c r="W25" s="214">
        <v>1312634318</v>
      </c>
      <c r="X25" s="214" t="s">
        <v>11</v>
      </c>
    </row>
    <row r="26" spans="1:24" ht="15.95" customHeight="1">
      <c r="A26" s="82" t="s">
        <v>217</v>
      </c>
      <c r="B26" s="89"/>
      <c r="C26" s="24"/>
      <c r="D26" s="127" t="s">
        <v>218</v>
      </c>
      <c r="E26" s="110"/>
      <c r="F26" s="110"/>
      <c r="G26" s="110"/>
      <c r="H26" s="110"/>
      <c r="I26" s="110"/>
      <c r="J26" s="101"/>
      <c r="K26" s="102" t="s">
        <v>11</v>
      </c>
      <c r="L26" s="103"/>
      <c r="M26" s="102" t="s">
        <v>343</v>
      </c>
      <c r="N26" s="104"/>
      <c r="O26" s="255"/>
      <c r="P26" s="256"/>
      <c r="Q26" s="257" t="s">
        <v>11</v>
      </c>
      <c r="R26" s="256"/>
      <c r="U26" s="214" t="str">
        <f>IF(COUNTIF(V26:X26,"-")=COUNTA(V26:X26),"-",SUM(V26:X26))</f>
        <v>-</v>
      </c>
      <c r="V26" s="214" t="s">
        <v>343</v>
      </c>
      <c r="W26" s="214" t="s">
        <v>11</v>
      </c>
      <c r="X26" s="214" t="s">
        <v>11</v>
      </c>
    </row>
    <row r="27" spans="1:24" ht="15.95" customHeight="1">
      <c r="A27" s="82" t="s">
        <v>219</v>
      </c>
      <c r="B27" s="89"/>
      <c r="C27" s="24"/>
      <c r="D27" s="127" t="s">
        <v>220</v>
      </c>
      <c r="E27" s="127"/>
      <c r="F27" s="110"/>
      <c r="G27" s="110"/>
      <c r="H27" s="110"/>
      <c r="I27" s="110"/>
      <c r="J27" s="101"/>
      <c r="K27" s="102">
        <v>30</v>
      </c>
      <c r="L27" s="103"/>
      <c r="M27" s="102">
        <v>30</v>
      </c>
      <c r="N27" s="104"/>
      <c r="O27" s="255"/>
      <c r="P27" s="256"/>
      <c r="Q27" s="257" t="s">
        <v>11</v>
      </c>
      <c r="R27" s="256"/>
      <c r="U27" s="214">
        <f>IF(COUNTIF(V27:X27,"-")=COUNTA(V27:X27),"-",SUM(V27:X27))</f>
        <v>30152612</v>
      </c>
      <c r="V27" s="214">
        <v>30152612</v>
      </c>
      <c r="W27" s="214" t="s">
        <v>11</v>
      </c>
      <c r="X27" s="214" t="s">
        <v>11</v>
      </c>
    </row>
    <row r="28" spans="1:24" ht="15.95" customHeight="1">
      <c r="A28" s="82" t="s">
        <v>222</v>
      </c>
      <c r="B28" s="89"/>
      <c r="C28" s="111"/>
      <c r="D28" s="112" t="s">
        <v>35</v>
      </c>
      <c r="E28" s="112"/>
      <c r="F28" s="112"/>
      <c r="G28" s="128"/>
      <c r="H28" s="128"/>
      <c r="I28" s="128"/>
      <c r="J28" s="113"/>
      <c r="K28" s="114" t="s">
        <v>11</v>
      </c>
      <c r="L28" s="115"/>
      <c r="M28" s="114" t="s">
        <v>343</v>
      </c>
      <c r="N28" s="116"/>
      <c r="O28" s="114" t="s">
        <v>339</v>
      </c>
      <c r="P28" s="118"/>
      <c r="Q28" s="249" t="s">
        <v>11</v>
      </c>
      <c r="R28" s="250"/>
      <c r="S28" s="129"/>
      <c r="U28" s="214" t="str">
        <f>IF(COUNTIF(V28:X28,"-")=COUNTA(V28:X28),"-",SUM(V28:X28))</f>
        <v>-</v>
      </c>
      <c r="V28" s="214" t="s">
        <v>340</v>
      </c>
      <c r="W28" s="214" t="s">
        <v>343</v>
      </c>
      <c r="X28" s="214" t="s">
        <v>11</v>
      </c>
    </row>
    <row r="29" spans="1:24" ht="15.95" customHeight="1" thickBot="1">
      <c r="A29" s="82" t="s">
        <v>223</v>
      </c>
      <c r="B29" s="89"/>
      <c r="C29" s="130"/>
      <c r="D29" s="131" t="s">
        <v>224</v>
      </c>
      <c r="E29" s="131"/>
      <c r="F29" s="132"/>
      <c r="G29" s="132"/>
      <c r="H29" s="133"/>
      <c r="I29" s="132"/>
      <c r="J29" s="134"/>
      <c r="K29" s="135">
        <v>-669</v>
      </c>
      <c r="L29" s="136"/>
      <c r="M29" s="135">
        <v>-773</v>
      </c>
      <c r="N29" s="137"/>
      <c r="O29" s="135">
        <v>103</v>
      </c>
      <c r="P29" s="212" t="s">
        <v>341</v>
      </c>
      <c r="Q29" s="138" t="s">
        <v>11</v>
      </c>
      <c r="R29" s="139"/>
      <c r="S29" s="129"/>
      <c r="U29" s="214">
        <f>IF(COUNTIF(V29:X29,"-")=COUNTA(V29:X29),"-",SUM(V29:X29))</f>
        <v>-669081322</v>
      </c>
      <c r="V29" s="214">
        <f>IF(AND(V21="-",COUNTIF(V26:V27,"-")=COUNTA(V26:V27),V28="-"),"-",SUM(V21,V26:V27,V28))</f>
        <v>-772549214</v>
      </c>
      <c r="W29" s="214">
        <f>IF(AND(W20="-",W21="-",COUNTIF(W26:W27,"-")=COUNTA(W26:W27),W28="-"),"-",SUM(W20,W21,W26:W27,W28))</f>
        <v>103467892</v>
      </c>
      <c r="X29" s="214" t="s">
        <v>11</v>
      </c>
    </row>
    <row r="30" spans="1:24" ht="15.95" customHeight="1" thickBot="1">
      <c r="A30" s="82" t="s">
        <v>225</v>
      </c>
      <c r="B30" s="89"/>
      <c r="C30" s="140" t="s">
        <v>226</v>
      </c>
      <c r="D30" s="141"/>
      <c r="E30" s="141"/>
      <c r="F30" s="141"/>
      <c r="G30" s="142"/>
      <c r="H30" s="142"/>
      <c r="I30" s="142"/>
      <c r="J30" s="143"/>
      <c r="K30" s="144">
        <v>47915</v>
      </c>
      <c r="L30" s="145"/>
      <c r="M30" s="144">
        <v>69719</v>
      </c>
      <c r="N30" s="146"/>
      <c r="O30" s="144">
        <v>-21804</v>
      </c>
      <c r="P30" s="213"/>
      <c r="Q30" s="147" t="s">
        <v>11</v>
      </c>
      <c r="R30" s="148"/>
      <c r="S30" s="129"/>
      <c r="U30" s="214">
        <f>IF(COUNTIF(V30:X30,"-")=COUNTA(V30:X30),"-",SUM(V30:X30))</f>
        <v>47915075508</v>
      </c>
      <c r="V30" s="214">
        <v>69719057039</v>
      </c>
      <c r="W30" s="214">
        <v>-21803981531</v>
      </c>
      <c r="X30" s="214" t="s">
        <v>11</v>
      </c>
    </row>
    <row r="31" spans="1:24" ht="6.75" customHeight="1">
      <c r="B31" s="89"/>
      <c r="C31" s="149"/>
      <c r="D31" s="150"/>
      <c r="E31" s="150"/>
      <c r="F31" s="150"/>
      <c r="G31" s="150"/>
      <c r="H31" s="150"/>
      <c r="I31" s="150"/>
      <c r="J31" s="150"/>
      <c r="K31" s="89"/>
      <c r="L31" s="89"/>
      <c r="M31" s="89"/>
      <c r="N31" s="89"/>
      <c r="O31" s="89"/>
      <c r="P31" s="89"/>
      <c r="Q31" s="89"/>
      <c r="R31" s="19"/>
      <c r="S31" s="129"/>
    </row>
    <row r="32" spans="1:24" ht="15.6" customHeight="1">
      <c r="B32" s="89"/>
      <c r="C32" s="151"/>
      <c r="D32" s="152" t="s">
        <v>323</v>
      </c>
      <c r="F32" s="153"/>
      <c r="G32" s="154"/>
      <c r="H32" s="153"/>
      <c r="I32" s="153"/>
      <c r="J32" s="151"/>
      <c r="K32" s="89"/>
      <c r="L32" s="89"/>
      <c r="M32" s="89"/>
      <c r="N32" s="89"/>
      <c r="O32" s="89"/>
      <c r="P32" s="89"/>
      <c r="Q32" s="89"/>
      <c r="R32" s="19"/>
      <c r="S32" s="129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8:Q69"/>
  <sheetViews>
    <sheetView topLeftCell="B4" zoomScaleNormal="100" workbookViewId="0">
      <selection activeCell="P15" sqref="P15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8" spans="1:17" s="50" customFormat="1">
      <c r="A8" s="1"/>
      <c r="B8" s="155"/>
      <c r="C8" s="155"/>
      <c r="D8" s="49"/>
      <c r="E8" s="49"/>
      <c r="F8" s="49"/>
      <c r="G8" s="49"/>
      <c r="H8" s="49"/>
      <c r="I8" s="3"/>
      <c r="J8" s="3"/>
      <c r="K8" s="3"/>
      <c r="L8" s="3"/>
      <c r="M8" s="3"/>
      <c r="N8" s="3"/>
    </row>
    <row r="9" spans="1:17" s="50" customFormat="1" ht="24">
      <c r="A9" s="1"/>
      <c r="B9" s="156"/>
      <c r="C9" s="291" t="s">
        <v>348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0" spans="1:17" s="50" customFormat="1" ht="14.25">
      <c r="A10" s="157"/>
      <c r="B10" s="158"/>
      <c r="C10" s="292" t="s">
        <v>342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17" s="50" customFormat="1" ht="14.25">
      <c r="A11" s="157"/>
      <c r="B11" s="158"/>
      <c r="C11" s="292" t="s">
        <v>338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17" s="50" customFormat="1" ht="14.25" thickBot="1">
      <c r="A12" s="157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 t="s">
        <v>333</v>
      </c>
    </row>
    <row r="13" spans="1:17" s="50" customFormat="1">
      <c r="A13" s="157"/>
      <c r="B13" s="158"/>
      <c r="C13" s="293" t="s">
        <v>0</v>
      </c>
      <c r="D13" s="294"/>
      <c r="E13" s="294"/>
      <c r="F13" s="294"/>
      <c r="G13" s="294"/>
      <c r="H13" s="294"/>
      <c r="I13" s="294"/>
      <c r="J13" s="295"/>
      <c r="K13" s="295"/>
      <c r="L13" s="296"/>
      <c r="M13" s="300" t="s">
        <v>316</v>
      </c>
      <c r="N13" s="301"/>
    </row>
    <row r="14" spans="1:17" s="50" customFormat="1" ht="14.25" thickBot="1">
      <c r="A14" s="157" t="s">
        <v>314</v>
      </c>
      <c r="B14" s="158"/>
      <c r="C14" s="297"/>
      <c r="D14" s="298"/>
      <c r="E14" s="298"/>
      <c r="F14" s="298"/>
      <c r="G14" s="298"/>
      <c r="H14" s="298"/>
      <c r="I14" s="298"/>
      <c r="J14" s="298"/>
      <c r="K14" s="298"/>
      <c r="L14" s="299"/>
      <c r="M14" s="302"/>
      <c r="N14" s="303"/>
    </row>
    <row r="15" spans="1:17" s="50" customFormat="1">
      <c r="A15" s="161"/>
      <c r="B15" s="162"/>
      <c r="C15" s="163" t="s">
        <v>328</v>
      </c>
      <c r="D15" s="164"/>
      <c r="E15" s="164"/>
      <c r="F15" s="165"/>
      <c r="G15" s="165"/>
      <c r="H15" s="166"/>
      <c r="I15" s="165"/>
      <c r="J15" s="166"/>
      <c r="K15" s="166"/>
      <c r="L15" s="167"/>
      <c r="M15" s="168"/>
      <c r="N15" s="215"/>
    </row>
    <row r="16" spans="1:17" s="50" customFormat="1">
      <c r="A16" s="1" t="s">
        <v>229</v>
      </c>
      <c r="B16" s="3"/>
      <c r="C16" s="169"/>
      <c r="D16" s="170" t="s">
        <v>230</v>
      </c>
      <c r="E16" s="170"/>
      <c r="F16" s="171"/>
      <c r="G16" s="171"/>
      <c r="H16" s="159"/>
      <c r="I16" s="171"/>
      <c r="J16" s="159"/>
      <c r="K16" s="159"/>
      <c r="L16" s="172"/>
      <c r="M16" s="173">
        <v>16251</v>
      </c>
      <c r="N16" s="216"/>
      <c r="Q16" s="50">
        <f>IF(AND(Q17="-",Q22="-"),"-",SUM(Q17,Q22))</f>
        <v>16251444989</v>
      </c>
    </row>
    <row r="17" spans="1:17" s="50" customFormat="1">
      <c r="A17" s="1" t="s">
        <v>231</v>
      </c>
      <c r="B17" s="3"/>
      <c r="C17" s="169"/>
      <c r="D17" s="170"/>
      <c r="E17" s="170" t="s">
        <v>232</v>
      </c>
      <c r="F17" s="171"/>
      <c r="G17" s="171"/>
      <c r="H17" s="171"/>
      <c r="I17" s="171"/>
      <c r="J17" s="159"/>
      <c r="K17" s="159"/>
      <c r="L17" s="172"/>
      <c r="M17" s="173">
        <v>8573</v>
      </c>
      <c r="N17" s="216"/>
      <c r="Q17" s="50">
        <f>IF(COUNTIF(Q18:Q21,"-")=COUNTA(Q18:Q21),"-",SUM(Q18:Q21))</f>
        <v>8573417060</v>
      </c>
    </row>
    <row r="18" spans="1:17" s="50" customFormat="1">
      <c r="A18" s="1" t="s">
        <v>233</v>
      </c>
      <c r="B18" s="3"/>
      <c r="C18" s="169"/>
      <c r="D18" s="170"/>
      <c r="E18" s="170"/>
      <c r="F18" s="171" t="s">
        <v>234</v>
      </c>
      <c r="G18" s="171"/>
      <c r="H18" s="171"/>
      <c r="I18" s="171"/>
      <c r="J18" s="159"/>
      <c r="K18" s="159"/>
      <c r="L18" s="172"/>
      <c r="M18" s="173">
        <v>3292</v>
      </c>
      <c r="N18" s="216"/>
      <c r="Q18" s="50">
        <v>3291760521</v>
      </c>
    </row>
    <row r="19" spans="1:17" s="50" customFormat="1">
      <c r="A19" s="1" t="s">
        <v>235</v>
      </c>
      <c r="B19" s="3"/>
      <c r="C19" s="169"/>
      <c r="D19" s="170"/>
      <c r="E19" s="170"/>
      <c r="F19" s="171" t="s">
        <v>236</v>
      </c>
      <c r="G19" s="171"/>
      <c r="H19" s="171"/>
      <c r="I19" s="171"/>
      <c r="J19" s="159"/>
      <c r="K19" s="159"/>
      <c r="L19" s="172"/>
      <c r="M19" s="173">
        <v>4903</v>
      </c>
      <c r="N19" s="216"/>
      <c r="Q19" s="50">
        <v>4902891750</v>
      </c>
    </row>
    <row r="20" spans="1:17" s="50" customFormat="1">
      <c r="A20" s="1" t="s">
        <v>237</v>
      </c>
      <c r="B20" s="3"/>
      <c r="C20" s="174"/>
      <c r="D20" s="159"/>
      <c r="E20" s="159"/>
      <c r="F20" s="159" t="s">
        <v>238</v>
      </c>
      <c r="G20" s="159"/>
      <c r="H20" s="159"/>
      <c r="I20" s="159"/>
      <c r="J20" s="159"/>
      <c r="K20" s="159"/>
      <c r="L20" s="172"/>
      <c r="M20" s="173">
        <v>162</v>
      </c>
      <c r="N20" s="216"/>
      <c r="Q20" s="50">
        <v>162451203</v>
      </c>
    </row>
    <row r="21" spans="1:17" s="50" customFormat="1">
      <c r="A21" s="1" t="s">
        <v>239</v>
      </c>
      <c r="B21" s="3"/>
      <c r="C21" s="175"/>
      <c r="D21" s="176"/>
      <c r="E21" s="159"/>
      <c r="F21" s="176" t="s">
        <v>240</v>
      </c>
      <c r="G21" s="176"/>
      <c r="H21" s="176"/>
      <c r="I21" s="176"/>
      <c r="J21" s="159"/>
      <c r="K21" s="159"/>
      <c r="L21" s="172"/>
      <c r="M21" s="173">
        <v>216</v>
      </c>
      <c r="N21" s="216"/>
      <c r="Q21" s="50">
        <v>216313586</v>
      </c>
    </row>
    <row r="22" spans="1:17" s="50" customFormat="1">
      <c r="A22" s="1" t="s">
        <v>241</v>
      </c>
      <c r="B22" s="3"/>
      <c r="C22" s="174"/>
      <c r="D22" s="176"/>
      <c r="E22" s="159" t="s">
        <v>242</v>
      </c>
      <c r="F22" s="176"/>
      <c r="G22" s="176"/>
      <c r="H22" s="176"/>
      <c r="I22" s="176"/>
      <c r="J22" s="159"/>
      <c r="K22" s="159"/>
      <c r="L22" s="172"/>
      <c r="M22" s="173">
        <v>7678</v>
      </c>
      <c r="N22" s="216"/>
      <c r="Q22" s="50">
        <f>IF(COUNTIF(Q23:Q26,"-")=COUNTA(Q23:Q26),"-",SUM(Q23:Q26))</f>
        <v>7678027929</v>
      </c>
    </row>
    <row r="23" spans="1:17" s="50" customFormat="1">
      <c r="A23" s="1" t="s">
        <v>243</v>
      </c>
      <c r="B23" s="3"/>
      <c r="C23" s="174"/>
      <c r="D23" s="176"/>
      <c r="E23" s="176"/>
      <c r="F23" s="159" t="s">
        <v>244</v>
      </c>
      <c r="G23" s="176"/>
      <c r="H23" s="176"/>
      <c r="I23" s="176"/>
      <c r="J23" s="159"/>
      <c r="K23" s="159"/>
      <c r="L23" s="172"/>
      <c r="M23" s="173">
        <v>3845</v>
      </c>
      <c r="N23" s="216"/>
      <c r="Q23" s="50">
        <v>3845246128</v>
      </c>
    </row>
    <row r="24" spans="1:17" s="50" customFormat="1">
      <c r="A24" s="1" t="s">
        <v>245</v>
      </c>
      <c r="B24" s="3"/>
      <c r="C24" s="174"/>
      <c r="D24" s="176"/>
      <c r="E24" s="176"/>
      <c r="F24" s="159" t="s">
        <v>246</v>
      </c>
      <c r="G24" s="176"/>
      <c r="H24" s="176"/>
      <c r="I24" s="176"/>
      <c r="J24" s="159"/>
      <c r="K24" s="159"/>
      <c r="L24" s="172"/>
      <c r="M24" s="173">
        <v>2377</v>
      </c>
      <c r="N24" s="216"/>
      <c r="Q24" s="50">
        <v>2377215212</v>
      </c>
    </row>
    <row r="25" spans="1:17" s="50" customFormat="1">
      <c r="A25" s="1" t="s">
        <v>247</v>
      </c>
      <c r="B25" s="3"/>
      <c r="C25" s="174"/>
      <c r="D25" s="159"/>
      <c r="E25" s="176"/>
      <c r="F25" s="159" t="s">
        <v>248</v>
      </c>
      <c r="G25" s="176"/>
      <c r="H25" s="176"/>
      <c r="I25" s="176"/>
      <c r="J25" s="159"/>
      <c r="K25" s="159"/>
      <c r="L25" s="172"/>
      <c r="M25" s="173">
        <v>1329</v>
      </c>
      <c r="N25" s="216"/>
      <c r="Q25" s="50">
        <v>1328520667</v>
      </c>
    </row>
    <row r="26" spans="1:17" s="50" customFormat="1">
      <c r="A26" s="1" t="s">
        <v>249</v>
      </c>
      <c r="B26" s="3"/>
      <c r="C26" s="174"/>
      <c r="D26" s="159"/>
      <c r="E26" s="177"/>
      <c r="F26" s="176" t="s">
        <v>240</v>
      </c>
      <c r="G26" s="159"/>
      <c r="H26" s="176"/>
      <c r="I26" s="176"/>
      <c r="J26" s="159"/>
      <c r="K26" s="159"/>
      <c r="L26" s="172"/>
      <c r="M26" s="173">
        <v>127</v>
      </c>
      <c r="N26" s="216"/>
      <c r="Q26" s="50">
        <v>127045922</v>
      </c>
    </row>
    <row r="27" spans="1:17" s="50" customFormat="1">
      <c r="A27" s="1" t="s">
        <v>250</v>
      </c>
      <c r="B27" s="3"/>
      <c r="C27" s="174"/>
      <c r="D27" s="159" t="s">
        <v>251</v>
      </c>
      <c r="E27" s="177"/>
      <c r="F27" s="176"/>
      <c r="G27" s="176"/>
      <c r="H27" s="176"/>
      <c r="I27" s="176"/>
      <c r="J27" s="159"/>
      <c r="K27" s="159"/>
      <c r="L27" s="172"/>
      <c r="M27" s="173">
        <v>17192</v>
      </c>
      <c r="N27" s="216" t="s">
        <v>341</v>
      </c>
      <c r="Q27" s="50">
        <f>IF(COUNTIF(Q28:Q31,"-")=COUNTA(Q28:Q31),"-",SUM(Q28:Q31))</f>
        <v>17191572361</v>
      </c>
    </row>
    <row r="28" spans="1:17" s="50" customFormat="1">
      <c r="A28" s="1" t="s">
        <v>252</v>
      </c>
      <c r="B28" s="3"/>
      <c r="C28" s="174"/>
      <c r="D28" s="159"/>
      <c r="E28" s="177" t="s">
        <v>253</v>
      </c>
      <c r="F28" s="176"/>
      <c r="G28" s="176"/>
      <c r="H28" s="176"/>
      <c r="I28" s="176"/>
      <c r="J28" s="159"/>
      <c r="K28" s="159"/>
      <c r="L28" s="172"/>
      <c r="M28" s="173">
        <v>12532</v>
      </c>
      <c r="N28" s="216"/>
      <c r="Q28" s="50">
        <v>12531853239</v>
      </c>
    </row>
    <row r="29" spans="1:17" s="50" customFormat="1">
      <c r="A29" s="1" t="s">
        <v>254</v>
      </c>
      <c r="B29" s="3"/>
      <c r="C29" s="174"/>
      <c r="D29" s="159"/>
      <c r="E29" s="177" t="s">
        <v>255</v>
      </c>
      <c r="F29" s="176"/>
      <c r="G29" s="176"/>
      <c r="H29" s="176"/>
      <c r="I29" s="176"/>
      <c r="J29" s="159"/>
      <c r="K29" s="159"/>
      <c r="L29" s="172"/>
      <c r="M29" s="173">
        <v>3924</v>
      </c>
      <c r="N29" s="216"/>
      <c r="Q29" s="50">
        <v>3924119321</v>
      </c>
    </row>
    <row r="30" spans="1:17" s="50" customFormat="1">
      <c r="A30" s="1" t="s">
        <v>256</v>
      </c>
      <c r="B30" s="3"/>
      <c r="C30" s="174"/>
      <c r="D30" s="159"/>
      <c r="E30" s="177" t="s">
        <v>257</v>
      </c>
      <c r="F30" s="176"/>
      <c r="G30" s="176"/>
      <c r="H30" s="176"/>
      <c r="I30" s="176"/>
      <c r="J30" s="159"/>
      <c r="K30" s="159"/>
      <c r="L30" s="172"/>
      <c r="M30" s="173">
        <v>180</v>
      </c>
      <c r="N30" s="216"/>
      <c r="Q30" s="50">
        <v>180494186</v>
      </c>
    </row>
    <row r="31" spans="1:17" s="50" customFormat="1">
      <c r="A31" s="1" t="s">
        <v>258</v>
      </c>
      <c r="B31" s="3"/>
      <c r="C31" s="174"/>
      <c r="D31" s="159"/>
      <c r="E31" s="177" t="s">
        <v>259</v>
      </c>
      <c r="F31" s="176"/>
      <c r="G31" s="176"/>
      <c r="H31" s="176"/>
      <c r="I31" s="177"/>
      <c r="J31" s="159"/>
      <c r="K31" s="159"/>
      <c r="L31" s="172"/>
      <c r="M31" s="173">
        <v>555</v>
      </c>
      <c r="N31" s="216"/>
      <c r="Q31" s="50">
        <v>555105615</v>
      </c>
    </row>
    <row r="32" spans="1:17" s="50" customFormat="1">
      <c r="A32" s="1" t="s">
        <v>260</v>
      </c>
      <c r="B32" s="3"/>
      <c r="C32" s="174"/>
      <c r="D32" s="159" t="s">
        <v>261</v>
      </c>
      <c r="E32" s="177"/>
      <c r="F32" s="176"/>
      <c r="G32" s="176"/>
      <c r="H32" s="176"/>
      <c r="I32" s="177"/>
      <c r="J32" s="159"/>
      <c r="K32" s="159"/>
      <c r="L32" s="172"/>
      <c r="M32" s="173" t="s">
        <v>11</v>
      </c>
      <c r="N32" s="216"/>
      <c r="Q32" s="50" t="str">
        <f>IF(COUNTIF(Q33:Q34,"-")=COUNTA(Q33:Q34),"-",SUM(Q33:Q34))</f>
        <v>-</v>
      </c>
    </row>
    <row r="33" spans="1:17" s="50" customFormat="1">
      <c r="A33" s="1" t="s">
        <v>262</v>
      </c>
      <c r="B33" s="3"/>
      <c r="C33" s="174"/>
      <c r="D33" s="159"/>
      <c r="E33" s="177" t="s">
        <v>263</v>
      </c>
      <c r="F33" s="176"/>
      <c r="G33" s="176"/>
      <c r="H33" s="176"/>
      <c r="I33" s="176"/>
      <c r="J33" s="159"/>
      <c r="K33" s="159"/>
      <c r="L33" s="172"/>
      <c r="M33" s="173" t="s">
        <v>339</v>
      </c>
      <c r="N33" s="216"/>
      <c r="Q33" s="50" t="s">
        <v>11</v>
      </c>
    </row>
    <row r="34" spans="1:17" s="50" customFormat="1">
      <c r="A34" s="1" t="s">
        <v>264</v>
      </c>
      <c r="B34" s="3"/>
      <c r="C34" s="174"/>
      <c r="D34" s="159"/>
      <c r="E34" s="177" t="s">
        <v>240</v>
      </c>
      <c r="F34" s="176"/>
      <c r="G34" s="176"/>
      <c r="H34" s="176"/>
      <c r="I34" s="176"/>
      <c r="J34" s="159"/>
      <c r="K34" s="159"/>
      <c r="L34" s="172"/>
      <c r="M34" s="173" t="s">
        <v>339</v>
      </c>
      <c r="N34" s="216"/>
      <c r="Q34" s="50" t="s">
        <v>11</v>
      </c>
    </row>
    <row r="35" spans="1:17" s="50" customFormat="1">
      <c r="A35" s="1" t="s">
        <v>265</v>
      </c>
      <c r="B35" s="3"/>
      <c r="C35" s="174"/>
      <c r="D35" s="159" t="s">
        <v>266</v>
      </c>
      <c r="E35" s="177"/>
      <c r="F35" s="176"/>
      <c r="G35" s="176"/>
      <c r="H35" s="176"/>
      <c r="I35" s="176"/>
      <c r="J35" s="159"/>
      <c r="K35" s="159"/>
      <c r="L35" s="172"/>
      <c r="M35" s="173" t="s">
        <v>339</v>
      </c>
      <c r="N35" s="216"/>
      <c r="Q35" s="50" t="s">
        <v>11</v>
      </c>
    </row>
    <row r="36" spans="1:17" s="50" customFormat="1">
      <c r="A36" s="1" t="s">
        <v>227</v>
      </c>
      <c r="B36" s="3"/>
      <c r="C36" s="178" t="s">
        <v>228</v>
      </c>
      <c r="D36" s="179"/>
      <c r="E36" s="180"/>
      <c r="F36" s="181"/>
      <c r="G36" s="181"/>
      <c r="H36" s="181"/>
      <c r="I36" s="181"/>
      <c r="J36" s="179"/>
      <c r="K36" s="179"/>
      <c r="L36" s="182"/>
      <c r="M36" s="183">
        <v>940</v>
      </c>
      <c r="N36" s="217" t="s">
        <v>341</v>
      </c>
      <c r="Q36" s="50">
        <f>IF(COUNTIF(Q16:Q35,"-")=COUNTA(Q16:Q35),"-",SUM(Q27,Q35)-SUM(Q16,Q32))</f>
        <v>940127372</v>
      </c>
    </row>
    <row r="37" spans="1:17" s="50" customFormat="1">
      <c r="A37" s="1"/>
      <c r="B37" s="3"/>
      <c r="C37" s="174" t="s">
        <v>329</v>
      </c>
      <c r="D37" s="159"/>
      <c r="E37" s="177"/>
      <c r="F37" s="176"/>
      <c r="G37" s="176"/>
      <c r="H37" s="176"/>
      <c r="I37" s="177"/>
      <c r="J37" s="159"/>
      <c r="K37" s="159"/>
      <c r="L37" s="172"/>
      <c r="M37" s="184"/>
      <c r="N37" s="216"/>
    </row>
    <row r="38" spans="1:17" s="50" customFormat="1">
      <c r="A38" s="1" t="s">
        <v>269</v>
      </c>
      <c r="B38" s="3"/>
      <c r="C38" s="174"/>
      <c r="D38" s="159" t="s">
        <v>270</v>
      </c>
      <c r="E38" s="177"/>
      <c r="F38" s="176"/>
      <c r="G38" s="176"/>
      <c r="H38" s="176"/>
      <c r="I38" s="176"/>
      <c r="J38" s="159"/>
      <c r="K38" s="159"/>
      <c r="L38" s="172"/>
      <c r="M38" s="173">
        <v>2607</v>
      </c>
      <c r="N38" s="216" t="s">
        <v>341</v>
      </c>
      <c r="Q38" s="50">
        <f>IF(COUNTIF(Q39:Q43,"-")=COUNTA(Q39:Q43),"-",SUM(Q39:Q43))</f>
        <v>2606566661</v>
      </c>
    </row>
    <row r="39" spans="1:17" s="50" customFormat="1">
      <c r="A39" s="1" t="s">
        <v>271</v>
      </c>
      <c r="B39" s="3"/>
      <c r="C39" s="174"/>
      <c r="D39" s="159"/>
      <c r="E39" s="177" t="s">
        <v>272</v>
      </c>
      <c r="F39" s="176"/>
      <c r="G39" s="176"/>
      <c r="H39" s="176"/>
      <c r="I39" s="176"/>
      <c r="J39" s="159"/>
      <c r="K39" s="159"/>
      <c r="L39" s="172"/>
      <c r="M39" s="173">
        <v>1393</v>
      </c>
      <c r="N39" s="216"/>
      <c r="Q39" s="50">
        <v>1393292092</v>
      </c>
    </row>
    <row r="40" spans="1:17" s="50" customFormat="1">
      <c r="A40" s="1" t="s">
        <v>273</v>
      </c>
      <c r="B40" s="3"/>
      <c r="C40" s="174"/>
      <c r="D40" s="159"/>
      <c r="E40" s="177" t="s">
        <v>274</v>
      </c>
      <c r="F40" s="176"/>
      <c r="G40" s="176"/>
      <c r="H40" s="176"/>
      <c r="I40" s="176"/>
      <c r="J40" s="159"/>
      <c r="K40" s="159"/>
      <c r="L40" s="172"/>
      <c r="M40" s="173">
        <v>951</v>
      </c>
      <c r="N40" s="216"/>
      <c r="Q40" s="50">
        <v>951274569</v>
      </c>
    </row>
    <row r="41" spans="1:17" s="50" customFormat="1">
      <c r="A41" s="1" t="s">
        <v>275</v>
      </c>
      <c r="B41" s="3"/>
      <c r="C41" s="174"/>
      <c r="D41" s="159"/>
      <c r="E41" s="177" t="s">
        <v>276</v>
      </c>
      <c r="F41" s="176"/>
      <c r="G41" s="176"/>
      <c r="H41" s="176"/>
      <c r="I41" s="176"/>
      <c r="J41" s="159"/>
      <c r="K41" s="159"/>
      <c r="L41" s="172"/>
      <c r="M41" s="173" t="s">
        <v>339</v>
      </c>
      <c r="N41" s="216"/>
      <c r="Q41" s="50" t="s">
        <v>11</v>
      </c>
    </row>
    <row r="42" spans="1:17" s="50" customFormat="1">
      <c r="A42" s="1" t="s">
        <v>277</v>
      </c>
      <c r="B42" s="3"/>
      <c r="C42" s="174"/>
      <c r="D42" s="159"/>
      <c r="E42" s="177" t="s">
        <v>278</v>
      </c>
      <c r="F42" s="176"/>
      <c r="G42" s="176"/>
      <c r="H42" s="176"/>
      <c r="I42" s="176"/>
      <c r="J42" s="159"/>
      <c r="K42" s="159"/>
      <c r="L42" s="172"/>
      <c r="M42" s="173">
        <v>262</v>
      </c>
      <c r="N42" s="216"/>
      <c r="Q42" s="50">
        <v>262000000</v>
      </c>
    </row>
    <row r="43" spans="1:17" s="50" customFormat="1">
      <c r="A43" s="1" t="s">
        <v>279</v>
      </c>
      <c r="B43" s="3"/>
      <c r="C43" s="174"/>
      <c r="D43" s="159"/>
      <c r="E43" s="177" t="s">
        <v>240</v>
      </c>
      <c r="F43" s="176"/>
      <c r="G43" s="176"/>
      <c r="H43" s="176"/>
      <c r="I43" s="176"/>
      <c r="J43" s="159"/>
      <c r="K43" s="159"/>
      <c r="L43" s="172"/>
      <c r="M43" s="173" t="s">
        <v>343</v>
      </c>
      <c r="N43" s="216"/>
      <c r="Q43" s="50" t="s">
        <v>11</v>
      </c>
    </row>
    <row r="44" spans="1:17" s="50" customFormat="1">
      <c r="A44" s="1" t="s">
        <v>280</v>
      </c>
      <c r="B44" s="3"/>
      <c r="C44" s="174"/>
      <c r="D44" s="159" t="s">
        <v>281</v>
      </c>
      <c r="E44" s="177"/>
      <c r="F44" s="176"/>
      <c r="G44" s="176"/>
      <c r="H44" s="176"/>
      <c r="I44" s="177"/>
      <c r="J44" s="159"/>
      <c r="K44" s="159"/>
      <c r="L44" s="172"/>
      <c r="M44" s="173">
        <v>1849</v>
      </c>
      <c r="N44" s="216"/>
      <c r="Q44" s="50">
        <f>IF(COUNTIF(Q45:Q49,"-")=COUNTA(Q45:Q49),"-",SUM(Q45:Q49))</f>
        <v>1848978718</v>
      </c>
    </row>
    <row r="45" spans="1:17" s="50" customFormat="1">
      <c r="A45" s="1" t="s">
        <v>282</v>
      </c>
      <c r="B45" s="3"/>
      <c r="C45" s="174"/>
      <c r="D45" s="159"/>
      <c r="E45" s="177" t="s">
        <v>255</v>
      </c>
      <c r="F45" s="176"/>
      <c r="G45" s="176"/>
      <c r="H45" s="176"/>
      <c r="I45" s="177"/>
      <c r="J45" s="159"/>
      <c r="K45" s="159"/>
      <c r="L45" s="172"/>
      <c r="M45" s="173">
        <v>440</v>
      </c>
      <c r="N45" s="216"/>
      <c r="Q45" s="50">
        <v>439940974</v>
      </c>
    </row>
    <row r="46" spans="1:17" s="50" customFormat="1">
      <c r="A46" s="1" t="s">
        <v>283</v>
      </c>
      <c r="B46" s="3"/>
      <c r="C46" s="174"/>
      <c r="D46" s="159"/>
      <c r="E46" s="177" t="s">
        <v>284</v>
      </c>
      <c r="F46" s="176"/>
      <c r="G46" s="176"/>
      <c r="H46" s="176"/>
      <c r="I46" s="177"/>
      <c r="J46" s="159"/>
      <c r="K46" s="159"/>
      <c r="L46" s="172"/>
      <c r="M46" s="173">
        <v>1145</v>
      </c>
      <c r="N46" s="216"/>
      <c r="Q46" s="50">
        <v>1145120000</v>
      </c>
    </row>
    <row r="47" spans="1:17" s="50" customFormat="1">
      <c r="A47" s="1" t="s">
        <v>285</v>
      </c>
      <c r="B47" s="3"/>
      <c r="C47" s="174"/>
      <c r="D47" s="159"/>
      <c r="E47" s="177" t="s">
        <v>286</v>
      </c>
      <c r="F47" s="176"/>
      <c r="G47" s="159"/>
      <c r="H47" s="176"/>
      <c r="I47" s="176"/>
      <c r="J47" s="159"/>
      <c r="K47" s="159"/>
      <c r="L47" s="172"/>
      <c r="M47" s="173">
        <v>263</v>
      </c>
      <c r="N47" s="216"/>
      <c r="Q47" s="50">
        <v>262873728</v>
      </c>
    </row>
    <row r="48" spans="1:17" s="50" customFormat="1">
      <c r="A48" s="1" t="s">
        <v>287</v>
      </c>
      <c r="B48" s="3"/>
      <c r="C48" s="174"/>
      <c r="D48" s="159"/>
      <c r="E48" s="177" t="s">
        <v>288</v>
      </c>
      <c r="F48" s="176"/>
      <c r="G48" s="159"/>
      <c r="H48" s="176"/>
      <c r="I48" s="176"/>
      <c r="J48" s="159"/>
      <c r="K48" s="159"/>
      <c r="L48" s="172"/>
      <c r="M48" s="173">
        <v>1</v>
      </c>
      <c r="N48" s="216"/>
      <c r="Q48" s="50">
        <v>1044016</v>
      </c>
    </row>
    <row r="49" spans="1:17" s="50" customFormat="1">
      <c r="A49" s="1" t="s">
        <v>289</v>
      </c>
      <c r="B49" s="3"/>
      <c r="C49" s="174"/>
      <c r="D49" s="159"/>
      <c r="E49" s="177" t="s">
        <v>259</v>
      </c>
      <c r="F49" s="176"/>
      <c r="G49" s="176"/>
      <c r="H49" s="176"/>
      <c r="I49" s="176"/>
      <c r="J49" s="159"/>
      <c r="K49" s="159"/>
      <c r="L49" s="172"/>
      <c r="M49" s="173" t="s">
        <v>339</v>
      </c>
      <c r="N49" s="216"/>
      <c r="Q49" s="50" t="s">
        <v>11</v>
      </c>
    </row>
    <row r="50" spans="1:17" s="50" customFormat="1">
      <c r="A50" s="1" t="s">
        <v>267</v>
      </c>
      <c r="B50" s="3"/>
      <c r="C50" s="178" t="s">
        <v>268</v>
      </c>
      <c r="D50" s="179"/>
      <c r="E50" s="180"/>
      <c r="F50" s="181"/>
      <c r="G50" s="181"/>
      <c r="H50" s="181"/>
      <c r="I50" s="181"/>
      <c r="J50" s="179"/>
      <c r="K50" s="179"/>
      <c r="L50" s="182"/>
      <c r="M50" s="183">
        <v>-758</v>
      </c>
      <c r="N50" s="217"/>
      <c r="Q50" s="50">
        <f>IF(AND(Q38="-",Q44="-"),"-",SUM(Q44)-SUM(Q38))</f>
        <v>-757587943</v>
      </c>
    </row>
    <row r="51" spans="1:17" s="50" customFormat="1">
      <c r="A51" s="1"/>
      <c r="B51" s="3"/>
      <c r="C51" s="174" t="s">
        <v>330</v>
      </c>
      <c r="D51" s="159"/>
      <c r="E51" s="177"/>
      <c r="F51" s="176"/>
      <c r="G51" s="176"/>
      <c r="H51" s="176"/>
      <c r="I51" s="176"/>
      <c r="J51" s="159"/>
      <c r="K51" s="159"/>
      <c r="L51" s="172"/>
      <c r="M51" s="184"/>
      <c r="N51" s="216"/>
    </row>
    <row r="52" spans="1:17" s="50" customFormat="1">
      <c r="A52" s="1" t="s">
        <v>292</v>
      </c>
      <c r="B52" s="3"/>
      <c r="C52" s="174"/>
      <c r="D52" s="159" t="s">
        <v>293</v>
      </c>
      <c r="E52" s="177"/>
      <c r="F52" s="176"/>
      <c r="G52" s="176"/>
      <c r="H52" s="176"/>
      <c r="I52" s="176"/>
      <c r="J52" s="159"/>
      <c r="K52" s="159"/>
      <c r="L52" s="172"/>
      <c r="M52" s="173">
        <v>1521</v>
      </c>
      <c r="N52" s="216"/>
      <c r="Q52" s="50">
        <f>IF(COUNTIF(Q53:Q54,"-")=COUNTA(Q53:Q54),"-",SUM(Q53:Q54))</f>
        <v>1520500499</v>
      </c>
    </row>
    <row r="53" spans="1:17" s="50" customFormat="1">
      <c r="A53" s="1" t="s">
        <v>294</v>
      </c>
      <c r="B53" s="3"/>
      <c r="C53" s="174"/>
      <c r="D53" s="159"/>
      <c r="E53" s="177" t="s">
        <v>331</v>
      </c>
      <c r="F53" s="176"/>
      <c r="G53" s="176"/>
      <c r="H53" s="176"/>
      <c r="I53" s="176"/>
      <c r="J53" s="159"/>
      <c r="K53" s="159"/>
      <c r="L53" s="172"/>
      <c r="M53" s="173">
        <v>1521</v>
      </c>
      <c r="N53" s="216"/>
      <c r="Q53" s="50">
        <v>1520500499</v>
      </c>
    </row>
    <row r="54" spans="1:17" s="50" customFormat="1">
      <c r="A54" s="1" t="s">
        <v>295</v>
      </c>
      <c r="B54" s="3"/>
      <c r="C54" s="174"/>
      <c r="D54" s="159"/>
      <c r="E54" s="177" t="s">
        <v>240</v>
      </c>
      <c r="F54" s="176"/>
      <c r="G54" s="176"/>
      <c r="H54" s="176"/>
      <c r="I54" s="176"/>
      <c r="J54" s="159"/>
      <c r="K54" s="159"/>
      <c r="L54" s="172"/>
      <c r="M54" s="173" t="s">
        <v>339</v>
      </c>
      <c r="N54" s="216"/>
      <c r="Q54" s="50" t="s">
        <v>11</v>
      </c>
    </row>
    <row r="55" spans="1:17" s="50" customFormat="1">
      <c r="A55" s="1" t="s">
        <v>296</v>
      </c>
      <c r="B55" s="3"/>
      <c r="C55" s="174"/>
      <c r="D55" s="159" t="s">
        <v>297</v>
      </c>
      <c r="E55" s="177"/>
      <c r="F55" s="176"/>
      <c r="G55" s="176"/>
      <c r="H55" s="176"/>
      <c r="I55" s="176"/>
      <c r="J55" s="159"/>
      <c r="K55" s="159"/>
      <c r="L55" s="172"/>
      <c r="M55" s="173">
        <v>1642</v>
      </c>
      <c r="N55" s="216"/>
      <c r="Q55" s="50">
        <f>IF(COUNTIF(Q56:Q57,"-")=COUNTA(Q56:Q57),"-",SUM(Q56:Q57))</f>
        <v>1641600000</v>
      </c>
    </row>
    <row r="56" spans="1:17" s="50" customFormat="1">
      <c r="A56" s="1" t="s">
        <v>298</v>
      </c>
      <c r="B56" s="3"/>
      <c r="C56" s="174"/>
      <c r="D56" s="159"/>
      <c r="E56" s="177" t="s">
        <v>332</v>
      </c>
      <c r="F56" s="176"/>
      <c r="G56" s="176"/>
      <c r="H56" s="176"/>
      <c r="I56" s="171"/>
      <c r="J56" s="159"/>
      <c r="K56" s="159"/>
      <c r="L56" s="172"/>
      <c r="M56" s="173">
        <v>1642</v>
      </c>
      <c r="N56" s="216"/>
      <c r="Q56" s="50">
        <v>1641600000</v>
      </c>
    </row>
    <row r="57" spans="1:17" s="50" customFormat="1">
      <c r="A57" s="1" t="s">
        <v>299</v>
      </c>
      <c r="B57" s="3"/>
      <c r="C57" s="174"/>
      <c r="D57" s="159"/>
      <c r="E57" s="177" t="s">
        <v>259</v>
      </c>
      <c r="F57" s="176"/>
      <c r="G57" s="176"/>
      <c r="H57" s="176"/>
      <c r="I57" s="185"/>
      <c r="J57" s="159"/>
      <c r="K57" s="159"/>
      <c r="L57" s="172"/>
      <c r="M57" s="173" t="s">
        <v>339</v>
      </c>
      <c r="N57" s="216"/>
      <c r="Q57" s="50" t="s">
        <v>11</v>
      </c>
    </row>
    <row r="58" spans="1:17" s="50" customFormat="1">
      <c r="A58" s="1" t="s">
        <v>290</v>
      </c>
      <c r="B58" s="3"/>
      <c r="C58" s="178" t="s">
        <v>291</v>
      </c>
      <c r="D58" s="179"/>
      <c r="E58" s="180"/>
      <c r="F58" s="181"/>
      <c r="G58" s="181"/>
      <c r="H58" s="181"/>
      <c r="I58" s="186"/>
      <c r="J58" s="179"/>
      <c r="K58" s="179"/>
      <c r="L58" s="182"/>
      <c r="M58" s="183">
        <v>121</v>
      </c>
      <c r="N58" s="217"/>
      <c r="Q58" s="50">
        <f>IF(AND(Q52="-",Q55="-"),"-",SUM(Q55)-SUM(Q52))</f>
        <v>121099501</v>
      </c>
    </row>
    <row r="59" spans="1:17" s="50" customFormat="1">
      <c r="A59" s="1" t="s">
        <v>300</v>
      </c>
      <c r="B59" s="3"/>
      <c r="C59" s="304" t="s">
        <v>301</v>
      </c>
      <c r="D59" s="305"/>
      <c r="E59" s="305"/>
      <c r="F59" s="305"/>
      <c r="G59" s="305"/>
      <c r="H59" s="305"/>
      <c r="I59" s="305"/>
      <c r="J59" s="305"/>
      <c r="K59" s="305"/>
      <c r="L59" s="306"/>
      <c r="M59" s="183">
        <v>304</v>
      </c>
      <c r="N59" s="217" t="s">
        <v>341</v>
      </c>
      <c r="Q59" s="50">
        <f>IF(AND(Q36="-",Q50="-",Q58="-"),"-",SUM(Q36,Q50,Q58))</f>
        <v>303638930</v>
      </c>
    </row>
    <row r="60" spans="1:17" s="50" customFormat="1" ht="14.25" thickBot="1">
      <c r="A60" s="1" t="s">
        <v>302</v>
      </c>
      <c r="B60" s="3"/>
      <c r="C60" s="282" t="s">
        <v>303</v>
      </c>
      <c r="D60" s="283"/>
      <c r="E60" s="283"/>
      <c r="F60" s="283"/>
      <c r="G60" s="283"/>
      <c r="H60" s="283"/>
      <c r="I60" s="283"/>
      <c r="J60" s="283"/>
      <c r="K60" s="283"/>
      <c r="L60" s="284"/>
      <c r="M60" s="183">
        <v>868</v>
      </c>
      <c r="N60" s="217"/>
      <c r="Q60" s="50">
        <v>867644958</v>
      </c>
    </row>
    <row r="61" spans="1:17" s="50" customFormat="1" ht="14.25" hidden="1" thickBot="1">
      <c r="A61" s="1">
        <v>4435000</v>
      </c>
      <c r="B61" s="3"/>
      <c r="C61" s="285" t="s">
        <v>221</v>
      </c>
      <c r="D61" s="286"/>
      <c r="E61" s="286"/>
      <c r="F61" s="286"/>
      <c r="G61" s="286"/>
      <c r="H61" s="286"/>
      <c r="I61" s="286"/>
      <c r="J61" s="286"/>
      <c r="K61" s="286"/>
      <c r="L61" s="287"/>
      <c r="M61" s="189" t="s">
        <v>343</v>
      </c>
      <c r="N61" s="217"/>
      <c r="Q61" s="50" t="s">
        <v>339</v>
      </c>
    </row>
    <row r="62" spans="1:17" s="50" customFormat="1" ht="14.25" thickBot="1">
      <c r="A62" s="1" t="s">
        <v>304</v>
      </c>
      <c r="B62" s="3"/>
      <c r="C62" s="288" t="s">
        <v>305</v>
      </c>
      <c r="D62" s="289"/>
      <c r="E62" s="289"/>
      <c r="F62" s="289"/>
      <c r="G62" s="289"/>
      <c r="H62" s="289"/>
      <c r="I62" s="289"/>
      <c r="J62" s="289"/>
      <c r="K62" s="289"/>
      <c r="L62" s="290"/>
      <c r="M62" s="190">
        <v>1171</v>
      </c>
      <c r="N62" s="218" t="s">
        <v>341</v>
      </c>
      <c r="Q62" s="50">
        <f>IF(COUNTIF(Q59:Q61,"-")=COUNTA(Q59:Q61),"-",SUM(Q59:Q61))</f>
        <v>1171283888</v>
      </c>
    </row>
    <row r="63" spans="1:17" s="50" customFormat="1" ht="14.25" thickBot="1">
      <c r="A63" s="1"/>
      <c r="B63" s="3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219"/>
    </row>
    <row r="64" spans="1:17" s="50" customFormat="1">
      <c r="A64" s="1" t="s">
        <v>306</v>
      </c>
      <c r="B64" s="3"/>
      <c r="C64" s="193" t="s">
        <v>307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5">
        <v>233</v>
      </c>
      <c r="N64" s="220"/>
      <c r="Q64" s="50">
        <v>232771780</v>
      </c>
    </row>
    <row r="65" spans="1:17" s="50" customFormat="1">
      <c r="A65" s="1" t="s">
        <v>308</v>
      </c>
      <c r="B65" s="3"/>
      <c r="C65" s="196" t="s">
        <v>309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83">
        <v>-1</v>
      </c>
      <c r="N65" s="217"/>
      <c r="Q65" s="50">
        <v>-1105536</v>
      </c>
    </row>
    <row r="66" spans="1:17" s="50" customFormat="1" ht="14.25" thickBot="1">
      <c r="A66" s="1" t="s">
        <v>310</v>
      </c>
      <c r="B66" s="3"/>
      <c r="C66" s="198" t="s">
        <v>311</v>
      </c>
      <c r="D66" s="199"/>
      <c r="E66" s="199"/>
      <c r="F66" s="199"/>
      <c r="G66" s="199"/>
      <c r="H66" s="199"/>
      <c r="I66" s="199"/>
      <c r="J66" s="199"/>
      <c r="K66" s="199"/>
      <c r="L66" s="199"/>
      <c r="M66" s="200">
        <v>232</v>
      </c>
      <c r="N66" s="221"/>
      <c r="Q66" s="50">
        <f>IF(COUNTIF(Q64:Q65,"-")=COUNTA(Q64:Q65),"-",SUM(Q64:Q65))</f>
        <v>231666244</v>
      </c>
    </row>
    <row r="67" spans="1:17" s="50" customFormat="1" ht="14.25" thickBot="1">
      <c r="A67" s="1" t="s">
        <v>312</v>
      </c>
      <c r="B67" s="3"/>
      <c r="C67" s="201" t="s">
        <v>313</v>
      </c>
      <c r="D67" s="202"/>
      <c r="E67" s="203"/>
      <c r="F67" s="204"/>
      <c r="G67" s="204"/>
      <c r="H67" s="204"/>
      <c r="I67" s="204"/>
      <c r="J67" s="202"/>
      <c r="K67" s="202"/>
      <c r="L67" s="202"/>
      <c r="M67" s="190">
        <v>1403</v>
      </c>
      <c r="N67" s="218"/>
      <c r="Q67" s="50">
        <f>IF(AND(Q62="-",Q66="-"),"-",SUM(Q62,Q66))</f>
        <v>1402950132</v>
      </c>
    </row>
    <row r="68" spans="1:17" s="50" customFormat="1" ht="6.75" customHeight="1">
      <c r="A68" s="1"/>
      <c r="B68" s="3"/>
      <c r="C68" s="158"/>
      <c r="D68" s="158"/>
      <c r="E68" s="205"/>
      <c r="F68" s="206"/>
      <c r="G68" s="206"/>
      <c r="H68" s="206"/>
      <c r="I68" s="207"/>
      <c r="J68" s="208"/>
      <c r="K68" s="208"/>
      <c r="L68" s="208"/>
      <c r="M68" s="3"/>
      <c r="N68" s="3"/>
    </row>
    <row r="69" spans="1:17" s="50" customFormat="1">
      <c r="A69" s="1"/>
      <c r="B69" s="3"/>
      <c r="C69" s="158"/>
      <c r="D69" s="209" t="s">
        <v>323</v>
      </c>
      <c r="E69" s="205"/>
      <c r="F69" s="206"/>
      <c r="G69" s="206"/>
      <c r="H69" s="206"/>
      <c r="I69" s="210"/>
      <c r="J69" s="208"/>
      <c r="K69" s="208"/>
      <c r="L69" s="208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E80"/>
  <sheetViews>
    <sheetView showGridLines="0" topLeftCell="C10" zoomScaleNormal="100" workbookViewId="0">
      <selection activeCell="P15" sqref="P15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31" s="6" customFormat="1" ht="13.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>
      <c r="C9" s="8"/>
      <c r="D9" s="238" t="s">
        <v>349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</row>
    <row r="10" spans="1:31" ht="21" customHeight="1">
      <c r="D10" s="239" t="s">
        <v>344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</row>
    <row r="11" spans="1:31" s="11" customFormat="1" ht="16.5" customHeight="1" thickBot="1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333</v>
      </c>
      <c r="AB11" s="13"/>
    </row>
    <row r="12" spans="1:31" s="16" customFormat="1" ht="14.25" customHeight="1" thickBot="1">
      <c r="A12" s="15" t="s">
        <v>314</v>
      </c>
      <c r="B12" s="15" t="s">
        <v>315</v>
      </c>
      <c r="D12" s="235" t="s">
        <v>0</v>
      </c>
      <c r="E12" s="236"/>
      <c r="F12" s="236"/>
      <c r="G12" s="236"/>
      <c r="H12" s="236"/>
      <c r="I12" s="236"/>
      <c r="J12" s="236"/>
      <c r="K12" s="240"/>
      <c r="L12" s="240"/>
      <c r="M12" s="240"/>
      <c r="N12" s="240"/>
      <c r="O12" s="240"/>
      <c r="P12" s="241" t="s">
        <v>316</v>
      </c>
      <c r="Q12" s="242"/>
      <c r="R12" s="236" t="s">
        <v>0</v>
      </c>
      <c r="S12" s="236"/>
      <c r="T12" s="236"/>
      <c r="U12" s="236"/>
      <c r="V12" s="236"/>
      <c r="W12" s="236"/>
      <c r="X12" s="236"/>
      <c r="Y12" s="236"/>
      <c r="Z12" s="241" t="s">
        <v>316</v>
      </c>
      <c r="AA12" s="242"/>
    </row>
    <row r="13" spans="1:31" ht="14.65" customHeight="1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307"/>
      <c r="AB13" s="308"/>
    </row>
    <row r="14" spans="1:31" ht="14.65" customHeight="1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100808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44710</v>
      </c>
      <c r="AA14" s="309"/>
      <c r="AB14" s="308"/>
      <c r="AD14" s="9">
        <f>IF(AND(AD15="-",AD43="-",AD46="-"),"-",SUM(AD15,AD43,AD46))</f>
        <v>100808124003</v>
      </c>
      <c r="AE14" s="9">
        <f>IF(COUNTIF(AE15:AE19,"-")=COUNTA(AE15:AE19),"-",SUM(AE15:AE19))</f>
        <v>44709686375</v>
      </c>
    </row>
    <row r="15" spans="1:31" ht="14.65" customHeight="1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96249</v>
      </c>
      <c r="Q15" s="26"/>
      <c r="R15" s="19"/>
      <c r="S15" s="19"/>
      <c r="T15" s="19" t="s">
        <v>350</v>
      </c>
      <c r="U15" s="19"/>
      <c r="V15" s="19"/>
      <c r="W15" s="19"/>
      <c r="X15" s="19"/>
      <c r="Y15" s="18"/>
      <c r="Z15" s="25">
        <v>29495</v>
      </c>
      <c r="AA15" s="309"/>
      <c r="AB15" s="308"/>
      <c r="AD15" s="9">
        <f>IF(AND(AD16="-",AD32="-",COUNTIF(AD41:AD42,"-")=COUNTA(AD41:AD42)),"-",SUM(AD16,AD32,AD41:AD42))</f>
        <v>96249217212</v>
      </c>
      <c r="AE15" s="9">
        <v>29495154603</v>
      </c>
    </row>
    <row r="16" spans="1:31" ht="14.65" customHeight="1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39149</v>
      </c>
      <c r="Q16" s="26"/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351</v>
      </c>
      <c r="AA16" s="309"/>
      <c r="AB16" s="308"/>
      <c r="AD16" s="9">
        <f>IF(COUNTIF(AD17:AD31,"-")=COUNTA(AD17:AD31),"-",SUM(AD17:AD31))</f>
        <v>39149105719</v>
      </c>
      <c r="AE16" s="9" t="s">
        <v>11</v>
      </c>
    </row>
    <row r="17" spans="1:31" ht="14.65" customHeight="1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16285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2704</v>
      </c>
      <c r="AA17" s="309"/>
      <c r="AB17" s="308"/>
      <c r="AD17" s="9">
        <v>16285175503</v>
      </c>
      <c r="AE17" s="9">
        <v>2703956773</v>
      </c>
    </row>
    <row r="18" spans="1:31" ht="14.65" customHeight="1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1481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351</v>
      </c>
      <c r="AA18" s="309"/>
      <c r="AB18" s="308"/>
      <c r="AD18" s="9">
        <v>1481103483</v>
      </c>
      <c r="AE18" s="9" t="s">
        <v>11</v>
      </c>
    </row>
    <row r="19" spans="1:31" ht="14.65" customHeight="1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39194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12511</v>
      </c>
      <c r="AA19" s="309"/>
      <c r="AB19" s="308"/>
      <c r="AD19" s="9">
        <v>39194165608</v>
      </c>
      <c r="AE19" s="9">
        <v>12510574999</v>
      </c>
    </row>
    <row r="20" spans="1:31" ht="14.65" customHeight="1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-19402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3199</v>
      </c>
      <c r="AA20" s="309"/>
      <c r="AB20" s="308"/>
      <c r="AD20" s="9">
        <v>-19402256420</v>
      </c>
      <c r="AE20" s="9">
        <f>IF(COUNTIF(AE21:AE28,"-")=COUNTA(AE21:AE28),"-",SUM(AE21:AE28))</f>
        <v>3198704464</v>
      </c>
    </row>
    <row r="21" spans="1:31" ht="14.65" customHeight="1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2247</v>
      </c>
      <c r="Q21" s="26"/>
      <c r="R21" s="19"/>
      <c r="S21" s="19"/>
      <c r="T21" s="19" t="s">
        <v>352</v>
      </c>
      <c r="U21" s="19"/>
      <c r="V21" s="19"/>
      <c r="W21" s="19"/>
      <c r="X21" s="19"/>
      <c r="Y21" s="18"/>
      <c r="Z21" s="25">
        <v>2318</v>
      </c>
      <c r="AA21" s="309"/>
      <c r="AB21" s="308"/>
      <c r="AD21" s="9">
        <v>2246590985</v>
      </c>
      <c r="AE21" s="9">
        <v>2317991988</v>
      </c>
    </row>
    <row r="22" spans="1:31" ht="14.65" customHeight="1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-1299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354</v>
      </c>
      <c r="AA22" s="309"/>
      <c r="AB22" s="308"/>
      <c r="AD22" s="9">
        <v>-1298568640</v>
      </c>
      <c r="AE22" s="9">
        <v>353507888</v>
      </c>
    </row>
    <row r="23" spans="1:31" ht="14.65" customHeight="1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 t="s">
        <v>351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351</v>
      </c>
      <c r="AA23" s="309"/>
      <c r="AB23" s="308"/>
      <c r="AD23" s="9" t="s">
        <v>11</v>
      </c>
      <c r="AE23" s="9" t="s">
        <v>11</v>
      </c>
    </row>
    <row r="24" spans="1:31" ht="14.65" customHeight="1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 t="s">
        <v>351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 t="s">
        <v>351</v>
      </c>
      <c r="AA24" s="309"/>
      <c r="AB24" s="308"/>
      <c r="AD24" s="9" t="s">
        <v>11</v>
      </c>
      <c r="AE24" s="9" t="s">
        <v>11</v>
      </c>
    </row>
    <row r="25" spans="1:31" ht="14.65" customHeight="1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351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351</v>
      </c>
      <c r="AA25" s="309"/>
      <c r="AB25" s="308"/>
      <c r="AD25" s="9" t="s">
        <v>11</v>
      </c>
      <c r="AE25" s="9" t="s">
        <v>11</v>
      </c>
    </row>
    <row r="26" spans="1:31" ht="14.65" customHeight="1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351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249</v>
      </c>
      <c r="AA26" s="309"/>
      <c r="AB26" s="308"/>
      <c r="AD26" s="9" t="s">
        <v>11</v>
      </c>
      <c r="AE26" s="9">
        <v>248738161</v>
      </c>
    </row>
    <row r="27" spans="1:31" ht="14.65" customHeight="1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351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278</v>
      </c>
      <c r="AA27" s="309"/>
      <c r="AB27" s="308"/>
      <c r="AD27" s="9" t="s">
        <v>11</v>
      </c>
      <c r="AE27" s="9">
        <v>278466427</v>
      </c>
    </row>
    <row r="28" spans="1:31" ht="14.65" customHeight="1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351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351</v>
      </c>
      <c r="AA28" s="309"/>
      <c r="AB28" s="308"/>
      <c r="AD28" s="9" t="s">
        <v>11</v>
      </c>
      <c r="AE28" s="9" t="s">
        <v>11</v>
      </c>
    </row>
    <row r="29" spans="1:31" ht="14.65" customHeight="1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 t="s">
        <v>351</v>
      </c>
      <c r="Q29" s="26"/>
      <c r="R29" s="224" t="s">
        <v>99</v>
      </c>
      <c r="S29" s="225"/>
      <c r="T29" s="225"/>
      <c r="U29" s="225"/>
      <c r="V29" s="225"/>
      <c r="W29" s="225"/>
      <c r="X29" s="225"/>
      <c r="Y29" s="225"/>
      <c r="Z29" s="30">
        <v>47908</v>
      </c>
      <c r="AA29" s="310" t="s">
        <v>341</v>
      </c>
      <c r="AB29" s="308"/>
      <c r="AD29" s="9" t="s">
        <v>11</v>
      </c>
      <c r="AE29" s="9">
        <f>IF(AND(AE14="-",AE20="-"),"-",SUM(AE14,AE20))</f>
        <v>47908390839</v>
      </c>
    </row>
    <row r="30" spans="1:31" ht="14.65" customHeight="1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351</v>
      </c>
      <c r="Q30" s="26"/>
      <c r="R30" s="19" t="s">
        <v>321</v>
      </c>
      <c r="S30" s="36"/>
      <c r="T30" s="36"/>
      <c r="U30" s="36"/>
      <c r="V30" s="36"/>
      <c r="W30" s="36"/>
      <c r="X30" s="36"/>
      <c r="Y30" s="36"/>
      <c r="Z30" s="33"/>
      <c r="AA30" s="309"/>
      <c r="AB30" s="308"/>
      <c r="AD30" s="9" t="s">
        <v>11</v>
      </c>
    </row>
    <row r="31" spans="1:31" ht="14.65" customHeight="1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643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105047</v>
      </c>
      <c r="AA31" s="309"/>
      <c r="AB31" s="308"/>
      <c r="AD31" s="9">
        <v>642895200</v>
      </c>
      <c r="AE31" s="9">
        <v>105046770915</v>
      </c>
    </row>
    <row r="32" spans="1:31" ht="14.65" customHeight="1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53546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-44650</v>
      </c>
      <c r="AA32" s="309"/>
      <c r="AB32" s="308"/>
      <c r="AD32" s="9">
        <f>IF(COUNTIF(AD33:AD40,"-")=COUNTA(AD33:AD40),"-",SUM(AD33:AD40))</f>
        <v>53546111880</v>
      </c>
      <c r="AE32" s="9">
        <v>-44650330014</v>
      </c>
    </row>
    <row r="33" spans="1:30" ht="14.65" customHeight="1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8830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11"/>
      <c r="AB33" s="308"/>
      <c r="AD33" s="9">
        <v>8829673484</v>
      </c>
    </row>
    <row r="34" spans="1:30" ht="14.65" customHeight="1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917</v>
      </c>
      <c r="Q34" s="26"/>
      <c r="R34" s="226"/>
      <c r="S34" s="227"/>
      <c r="T34" s="227"/>
      <c r="U34" s="227"/>
      <c r="V34" s="227"/>
      <c r="W34" s="227"/>
      <c r="X34" s="227"/>
      <c r="Y34" s="227"/>
      <c r="Z34" s="25"/>
      <c r="AA34" s="309"/>
      <c r="AB34" s="308"/>
      <c r="AD34" s="9">
        <v>916745292</v>
      </c>
    </row>
    <row r="35" spans="1:30" ht="14.65" customHeight="1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-322</v>
      </c>
      <c r="Q35" s="26"/>
      <c r="R35" s="19"/>
      <c r="S35" s="36"/>
      <c r="T35" s="36"/>
      <c r="U35" s="36"/>
      <c r="V35" s="36"/>
      <c r="W35" s="36"/>
      <c r="X35" s="36"/>
      <c r="Y35" s="36"/>
      <c r="Z35" s="33"/>
      <c r="AA35" s="311"/>
      <c r="AB35" s="308"/>
      <c r="AD35" s="9">
        <v>-322182139</v>
      </c>
    </row>
    <row r="36" spans="1:30" ht="14.65" customHeight="1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94369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11"/>
      <c r="AB36" s="308"/>
      <c r="AD36" s="9">
        <v>94369321601</v>
      </c>
    </row>
    <row r="37" spans="1:30" ht="14.65" customHeight="1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-50730</v>
      </c>
      <c r="Q37" s="26"/>
      <c r="R37" s="17"/>
      <c r="S37" s="18"/>
      <c r="T37" s="18"/>
      <c r="U37" s="18"/>
      <c r="V37" s="18"/>
      <c r="W37" s="18"/>
      <c r="X37" s="18"/>
      <c r="Y37" s="38"/>
      <c r="Z37" s="25"/>
      <c r="AA37" s="311"/>
      <c r="AB37" s="308"/>
      <c r="AD37" s="9">
        <v>-50729884555</v>
      </c>
    </row>
    <row r="38" spans="1:30" ht="14.65" customHeight="1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351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11"/>
      <c r="AB38" s="308"/>
      <c r="AD38" s="9" t="s">
        <v>11</v>
      </c>
    </row>
    <row r="39" spans="1:30" ht="14.65" customHeight="1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351</v>
      </c>
      <c r="Q39" s="26"/>
      <c r="R39" s="39"/>
      <c r="S39" s="39"/>
      <c r="T39" s="39"/>
      <c r="U39" s="39"/>
      <c r="V39" s="39"/>
      <c r="W39" s="39"/>
      <c r="X39" s="39"/>
      <c r="Y39" s="39"/>
      <c r="Z39" s="21"/>
      <c r="AA39" s="312"/>
      <c r="AB39" s="308"/>
      <c r="AD39" s="9" t="s">
        <v>11</v>
      </c>
    </row>
    <row r="40" spans="1:30" ht="14.65" customHeight="1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482</v>
      </c>
      <c r="Q40" s="26"/>
      <c r="R40" s="39"/>
      <c r="S40" s="39"/>
      <c r="T40" s="39"/>
      <c r="U40" s="39"/>
      <c r="V40" s="39"/>
      <c r="W40" s="39"/>
      <c r="X40" s="39"/>
      <c r="Y40" s="39"/>
      <c r="Z40" s="21"/>
      <c r="AA40" s="312"/>
      <c r="AB40" s="308"/>
      <c r="AD40" s="9">
        <v>482438197</v>
      </c>
    </row>
    <row r="41" spans="1:30" ht="14.65" customHeight="1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6450</v>
      </c>
      <c r="Q41" s="26"/>
      <c r="R41" s="39"/>
      <c r="S41" s="39"/>
      <c r="T41" s="39"/>
      <c r="U41" s="39"/>
      <c r="V41" s="39"/>
      <c r="W41" s="39"/>
      <c r="X41" s="39"/>
      <c r="Y41" s="39"/>
      <c r="Z41" s="21"/>
      <c r="AA41" s="312"/>
      <c r="AB41" s="308"/>
      <c r="AD41" s="9">
        <v>6450260457</v>
      </c>
    </row>
    <row r="42" spans="1:30" ht="14.65" customHeight="1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-2896</v>
      </c>
      <c r="Q42" s="26"/>
      <c r="R42" s="39"/>
      <c r="S42" s="39"/>
      <c r="T42" s="39"/>
      <c r="U42" s="39"/>
      <c r="V42" s="39"/>
      <c r="W42" s="39"/>
      <c r="X42" s="39"/>
      <c r="Y42" s="39"/>
      <c r="Z42" s="21"/>
      <c r="AA42" s="312"/>
      <c r="AB42" s="308"/>
      <c r="AD42" s="9">
        <v>-2896260844</v>
      </c>
    </row>
    <row r="43" spans="1:30" ht="14.65" customHeight="1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273</v>
      </c>
      <c r="Q43" s="26"/>
      <c r="R43" s="39"/>
      <c r="S43" s="39"/>
      <c r="T43" s="39"/>
      <c r="U43" s="39"/>
      <c r="V43" s="39"/>
      <c r="W43" s="39"/>
      <c r="X43" s="39"/>
      <c r="Y43" s="39"/>
      <c r="Z43" s="21"/>
      <c r="AA43" s="312"/>
      <c r="AB43" s="308"/>
      <c r="AD43" s="9">
        <f>IF(COUNTIF(AD44:AD45,"-")=COUNTA(AD44:AD45),"-",SUM(AD44:AD45))</f>
        <v>272651186</v>
      </c>
    </row>
    <row r="44" spans="1:30" ht="14.65" customHeight="1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57</v>
      </c>
      <c r="Q44" s="26"/>
      <c r="R44" s="39"/>
      <c r="S44" s="39"/>
      <c r="T44" s="39"/>
      <c r="U44" s="39"/>
      <c r="V44" s="39"/>
      <c r="W44" s="39"/>
      <c r="X44" s="39"/>
      <c r="Y44" s="39"/>
      <c r="Z44" s="21"/>
      <c r="AA44" s="312"/>
      <c r="AB44" s="308"/>
      <c r="AD44" s="9">
        <v>57115659</v>
      </c>
    </row>
    <row r="45" spans="1:30" ht="14.65" customHeight="1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216</v>
      </c>
      <c r="Q45" s="26"/>
      <c r="R45" s="39"/>
      <c r="S45" s="39"/>
      <c r="T45" s="39"/>
      <c r="U45" s="39"/>
      <c r="V45" s="39"/>
      <c r="W45" s="39"/>
      <c r="X45" s="39"/>
      <c r="Y45" s="39"/>
      <c r="Z45" s="21"/>
      <c r="AA45" s="312"/>
      <c r="AB45" s="308"/>
      <c r="AD45" s="9">
        <v>215535527</v>
      </c>
    </row>
    <row r="46" spans="1:30" ht="14.65" customHeight="1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4286</v>
      </c>
      <c r="Q46" s="26"/>
      <c r="R46" s="39"/>
      <c r="S46" s="39"/>
      <c r="T46" s="39"/>
      <c r="U46" s="39"/>
      <c r="V46" s="39"/>
      <c r="W46" s="39"/>
      <c r="X46" s="39"/>
      <c r="Y46" s="39"/>
      <c r="Z46" s="21"/>
      <c r="AA46" s="312"/>
      <c r="AB46" s="308"/>
      <c r="AD46" s="9">
        <f>IF(COUNTIF(AD47:AD58,"-")=COUNTA(AD47:AD58),"-",SUM(AD47,AD51:AD54,AD57:AD58))</f>
        <v>4286255605</v>
      </c>
    </row>
    <row r="47" spans="1:30" ht="14.65" customHeight="1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637</v>
      </c>
      <c r="Q47" s="26"/>
      <c r="R47" s="39"/>
      <c r="S47" s="39"/>
      <c r="T47" s="39"/>
      <c r="U47" s="39"/>
      <c r="V47" s="39"/>
      <c r="W47" s="39"/>
      <c r="X47" s="39"/>
      <c r="Y47" s="39"/>
      <c r="Z47" s="21"/>
      <c r="AA47" s="312"/>
      <c r="AB47" s="308"/>
      <c r="AD47" s="9">
        <f>IF(COUNTIF(AD48:AD50,"-")=COUNTA(AD48:AD50),"-",SUM(AD48:AD50))</f>
        <v>637347297</v>
      </c>
    </row>
    <row r="48" spans="1:30" ht="14.65" customHeight="1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 t="s">
        <v>351</v>
      </c>
      <c r="Q48" s="26"/>
      <c r="R48" s="39"/>
      <c r="S48" s="39"/>
      <c r="T48" s="39"/>
      <c r="U48" s="39"/>
      <c r="V48" s="39"/>
      <c r="W48" s="39"/>
      <c r="X48" s="39"/>
      <c r="Y48" s="39"/>
      <c r="Z48" s="21"/>
      <c r="AA48" s="312"/>
      <c r="AB48" s="308"/>
      <c r="AD48" s="9" t="s">
        <v>11</v>
      </c>
    </row>
    <row r="49" spans="1:30" ht="14.65" customHeight="1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637</v>
      </c>
      <c r="Q49" s="26"/>
      <c r="R49" s="39"/>
      <c r="S49" s="39"/>
      <c r="T49" s="39"/>
      <c r="U49" s="39"/>
      <c r="V49" s="39"/>
      <c r="W49" s="39"/>
      <c r="X49" s="39"/>
      <c r="Y49" s="39"/>
      <c r="Z49" s="21"/>
      <c r="AA49" s="312"/>
      <c r="AB49" s="308"/>
      <c r="AD49" s="9">
        <v>637347297</v>
      </c>
    </row>
    <row r="50" spans="1:30" ht="14.65" customHeight="1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 t="s">
        <v>351</v>
      </c>
      <c r="Q50" s="26"/>
      <c r="R50" s="39"/>
      <c r="S50" s="39"/>
      <c r="T50" s="39"/>
      <c r="U50" s="39"/>
      <c r="V50" s="39"/>
      <c r="W50" s="39"/>
      <c r="X50" s="39"/>
      <c r="Y50" s="39"/>
      <c r="Z50" s="21"/>
      <c r="AA50" s="312"/>
      <c r="AB50" s="308"/>
      <c r="AD50" s="9" t="s">
        <v>11</v>
      </c>
    </row>
    <row r="51" spans="1:30" ht="14.65" customHeight="1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8"/>
      <c r="O51" s="18"/>
      <c r="P51" s="25">
        <v>-63</v>
      </c>
      <c r="Q51" s="26"/>
      <c r="R51" s="39"/>
      <c r="S51" s="39"/>
      <c r="T51" s="39"/>
      <c r="U51" s="39"/>
      <c r="V51" s="39"/>
      <c r="W51" s="39"/>
      <c r="X51" s="39"/>
      <c r="Y51" s="39"/>
      <c r="Z51" s="21"/>
      <c r="AA51" s="312"/>
      <c r="AB51" s="308"/>
      <c r="AD51" s="9">
        <v>-62742917</v>
      </c>
    </row>
    <row r="52" spans="1:30" ht="14.65" customHeight="1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594</v>
      </c>
      <c r="Q52" s="26"/>
      <c r="R52" s="39"/>
      <c r="S52" s="39"/>
      <c r="T52" s="39"/>
      <c r="U52" s="39"/>
      <c r="V52" s="39"/>
      <c r="W52" s="39"/>
      <c r="X52" s="39"/>
      <c r="Y52" s="39"/>
      <c r="Z52" s="21"/>
      <c r="AA52" s="312"/>
      <c r="AB52" s="308"/>
      <c r="AD52" s="9">
        <v>593797359</v>
      </c>
    </row>
    <row r="53" spans="1:30" ht="14.65" customHeight="1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91</v>
      </c>
      <c r="Q53" s="26"/>
      <c r="R53" s="39"/>
      <c r="S53" s="39"/>
      <c r="T53" s="39"/>
      <c r="U53" s="39"/>
      <c r="V53" s="39"/>
      <c r="W53" s="39"/>
      <c r="X53" s="39"/>
      <c r="Y53" s="39"/>
      <c r="Z53" s="21"/>
      <c r="AA53" s="312"/>
      <c r="AB53" s="308"/>
      <c r="AD53" s="9">
        <v>91007454</v>
      </c>
    </row>
    <row r="54" spans="1:30" ht="14.65" customHeight="1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8"/>
      <c r="O54" s="18"/>
      <c r="P54" s="25">
        <v>3093</v>
      </c>
      <c r="Q54" s="26"/>
      <c r="R54" s="39"/>
      <c r="S54" s="39"/>
      <c r="T54" s="39"/>
      <c r="U54" s="39"/>
      <c r="V54" s="39"/>
      <c r="W54" s="39"/>
      <c r="X54" s="39"/>
      <c r="Y54" s="39"/>
      <c r="Z54" s="21"/>
      <c r="AA54" s="312"/>
      <c r="AB54" s="308"/>
      <c r="AD54" s="9">
        <f>IF(COUNTIF(AD55:AD56,"-")=COUNTA(AD55:AD56),"-",SUM(AD55:AD56))</f>
        <v>3092514222</v>
      </c>
    </row>
    <row r="55" spans="1:30" ht="14.65" customHeight="1">
      <c r="A55" s="7" t="s">
        <v>76</v>
      </c>
      <c r="D55" s="24"/>
      <c r="E55" s="19"/>
      <c r="F55" s="19"/>
      <c r="G55" s="19"/>
      <c r="H55" s="19" t="s">
        <v>77</v>
      </c>
      <c r="I55" s="19"/>
      <c r="J55" s="19"/>
      <c r="K55" s="18"/>
      <c r="L55" s="18"/>
      <c r="M55" s="18"/>
      <c r="N55" s="18"/>
      <c r="O55" s="18"/>
      <c r="P55" s="25">
        <v>40</v>
      </c>
      <c r="Q55" s="26"/>
      <c r="R55" s="39"/>
      <c r="S55" s="39"/>
      <c r="T55" s="39"/>
      <c r="U55" s="39"/>
      <c r="V55" s="39"/>
      <c r="W55" s="39"/>
      <c r="X55" s="39"/>
      <c r="Y55" s="39"/>
      <c r="Z55" s="21"/>
      <c r="AA55" s="312"/>
      <c r="AB55" s="308"/>
      <c r="AD55" s="9">
        <v>40000000</v>
      </c>
    </row>
    <row r="56" spans="1:30" ht="14.65" customHeight="1">
      <c r="A56" s="7" t="s">
        <v>78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8"/>
      <c r="O56" s="18"/>
      <c r="P56" s="25">
        <v>3053</v>
      </c>
      <c r="Q56" s="26"/>
      <c r="R56" s="39"/>
      <c r="S56" s="39"/>
      <c r="T56" s="39"/>
      <c r="U56" s="39"/>
      <c r="V56" s="39"/>
      <c r="W56" s="39"/>
      <c r="X56" s="39"/>
      <c r="Y56" s="39"/>
      <c r="Z56" s="21"/>
      <c r="AA56" s="312"/>
      <c r="AB56" s="308"/>
      <c r="AD56" s="9">
        <v>3052514222</v>
      </c>
    </row>
    <row r="57" spans="1:30" ht="14.65" customHeight="1">
      <c r="A57" s="7" t="s">
        <v>79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8"/>
      <c r="O57" s="18"/>
      <c r="P57" s="25" t="s">
        <v>351</v>
      </c>
      <c r="Q57" s="26"/>
      <c r="R57" s="39"/>
      <c r="S57" s="39"/>
      <c r="T57" s="39"/>
      <c r="U57" s="39"/>
      <c r="V57" s="39"/>
      <c r="W57" s="39"/>
      <c r="X57" s="39"/>
      <c r="Y57" s="39"/>
      <c r="Z57" s="21"/>
      <c r="AA57" s="312"/>
      <c r="AB57" s="308"/>
      <c r="AD57" s="9" t="s">
        <v>11</v>
      </c>
    </row>
    <row r="58" spans="1:30" ht="14.65" customHeight="1">
      <c r="A58" s="7" t="s">
        <v>80</v>
      </c>
      <c r="D58" s="24"/>
      <c r="E58" s="18"/>
      <c r="F58" s="19"/>
      <c r="G58" s="19" t="s">
        <v>81</v>
      </c>
      <c r="H58" s="19"/>
      <c r="I58" s="19"/>
      <c r="J58" s="19"/>
      <c r="K58" s="18"/>
      <c r="L58" s="18"/>
      <c r="M58" s="18"/>
      <c r="N58" s="18"/>
      <c r="O58" s="18"/>
      <c r="P58" s="25">
        <v>-66</v>
      </c>
      <c r="Q58" s="26"/>
      <c r="R58" s="39"/>
      <c r="S58" s="39"/>
      <c r="T58" s="39"/>
      <c r="U58" s="39"/>
      <c r="V58" s="39"/>
      <c r="W58" s="39"/>
      <c r="X58" s="39"/>
      <c r="Y58" s="39"/>
      <c r="Z58" s="21"/>
      <c r="AA58" s="312"/>
      <c r="AB58" s="308"/>
      <c r="AD58" s="9">
        <v>-65667810</v>
      </c>
    </row>
    <row r="59" spans="1:30" ht="14.65" customHeight="1">
      <c r="A59" s="7" t="s">
        <v>82</v>
      </c>
      <c r="D59" s="24"/>
      <c r="E59" s="18" t="s">
        <v>83</v>
      </c>
      <c r="F59" s="19"/>
      <c r="G59" s="20"/>
      <c r="H59" s="20"/>
      <c r="I59" s="20"/>
      <c r="J59" s="18"/>
      <c r="K59" s="18"/>
      <c r="L59" s="18"/>
      <c r="M59" s="18"/>
      <c r="N59" s="18"/>
      <c r="O59" s="18"/>
      <c r="P59" s="25">
        <v>7497</v>
      </c>
      <c r="Q59" s="26" t="s">
        <v>341</v>
      </c>
      <c r="R59" s="39"/>
      <c r="S59" s="39"/>
      <c r="T59" s="39"/>
      <c r="U59" s="39"/>
      <c r="V59" s="39"/>
      <c r="W59" s="39"/>
      <c r="X59" s="39"/>
      <c r="Y59" s="39"/>
      <c r="Z59" s="21"/>
      <c r="AA59" s="312"/>
      <c r="AB59" s="308"/>
      <c r="AD59" s="9">
        <f>IF(COUNTIF(AD60:AD68,"-")=COUNTA(AD60:AD68),"-",SUM(AD60:AD63,AD66:AD68))</f>
        <v>7496707737</v>
      </c>
    </row>
    <row r="60" spans="1:30" ht="14.65" customHeight="1">
      <c r="A60" s="7" t="s">
        <v>84</v>
      </c>
      <c r="D60" s="24"/>
      <c r="E60" s="18"/>
      <c r="F60" s="19" t="s">
        <v>85</v>
      </c>
      <c r="G60" s="20"/>
      <c r="H60" s="20"/>
      <c r="I60" s="20"/>
      <c r="J60" s="18"/>
      <c r="K60" s="18"/>
      <c r="L60" s="18"/>
      <c r="M60" s="18"/>
      <c r="N60" s="18"/>
      <c r="O60" s="18"/>
      <c r="P60" s="25">
        <v>4256</v>
      </c>
      <c r="Q60" s="26"/>
      <c r="R60" s="39"/>
      <c r="S60" s="39"/>
      <c r="T60" s="39"/>
      <c r="U60" s="39"/>
      <c r="V60" s="39"/>
      <c r="W60" s="39"/>
      <c r="X60" s="39"/>
      <c r="Y60" s="39"/>
      <c r="Z60" s="21"/>
      <c r="AA60" s="312"/>
      <c r="AB60" s="308"/>
      <c r="AD60" s="9">
        <v>4255695869</v>
      </c>
    </row>
    <row r="61" spans="1:30" ht="14.65" customHeight="1">
      <c r="A61" s="7" t="s">
        <v>86</v>
      </c>
      <c r="D61" s="24"/>
      <c r="E61" s="18"/>
      <c r="F61" s="19" t="s">
        <v>87</v>
      </c>
      <c r="G61" s="19"/>
      <c r="H61" s="28"/>
      <c r="I61" s="19"/>
      <c r="J61" s="19"/>
      <c r="K61" s="18"/>
      <c r="L61" s="18"/>
      <c r="M61" s="18"/>
      <c r="N61" s="18"/>
      <c r="O61" s="18"/>
      <c r="P61" s="25">
        <v>489</v>
      </c>
      <c r="Q61" s="26"/>
      <c r="R61" s="39"/>
      <c r="S61" s="39"/>
      <c r="T61" s="39"/>
      <c r="U61" s="39"/>
      <c r="V61" s="39"/>
      <c r="W61" s="39"/>
      <c r="X61" s="39"/>
      <c r="Y61" s="39"/>
      <c r="Z61" s="21"/>
      <c r="AA61" s="312"/>
      <c r="AB61" s="308"/>
      <c r="AD61" s="9">
        <v>489174134</v>
      </c>
    </row>
    <row r="62" spans="1:30" ht="14.65" customHeight="1">
      <c r="A62" s="7">
        <v>1500000</v>
      </c>
      <c r="D62" s="24"/>
      <c r="E62" s="18"/>
      <c r="F62" s="19" t="s">
        <v>88</v>
      </c>
      <c r="G62" s="19"/>
      <c r="H62" s="19"/>
      <c r="I62" s="19"/>
      <c r="J62" s="19"/>
      <c r="K62" s="18"/>
      <c r="L62" s="18"/>
      <c r="M62" s="18"/>
      <c r="N62" s="18"/>
      <c r="O62" s="18"/>
      <c r="P62" s="25">
        <v>0</v>
      </c>
      <c r="Q62" s="26"/>
      <c r="R62" s="39"/>
      <c r="S62" s="39"/>
      <c r="T62" s="39"/>
      <c r="U62" s="39"/>
      <c r="V62" s="39"/>
      <c r="W62" s="39"/>
      <c r="X62" s="39"/>
      <c r="Y62" s="39"/>
      <c r="Z62" s="21"/>
      <c r="AA62" s="312"/>
      <c r="AB62" s="308"/>
      <c r="AD62" s="9">
        <v>0</v>
      </c>
    </row>
    <row r="63" spans="1:30" ht="14.65" customHeight="1">
      <c r="A63" s="7" t="s">
        <v>89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8"/>
      <c r="O63" s="18"/>
      <c r="P63" s="25">
        <v>2636</v>
      </c>
      <c r="Q63" s="26"/>
      <c r="R63" s="39"/>
      <c r="S63" s="39"/>
      <c r="T63" s="39"/>
      <c r="U63" s="39"/>
      <c r="V63" s="39"/>
      <c r="W63" s="39"/>
      <c r="X63" s="39"/>
      <c r="Y63" s="39"/>
      <c r="Z63" s="21"/>
      <c r="AA63" s="312"/>
      <c r="AB63" s="308"/>
      <c r="AD63" s="9">
        <f>IF(COUNTIF(AD64:AD65,"-")=COUNTA(AD64:AD65),"-",SUM(AD64:AD65))</f>
        <v>2636280533</v>
      </c>
    </row>
    <row r="64" spans="1:30" ht="14.65" customHeight="1">
      <c r="A64" s="7" t="s">
        <v>90</v>
      </c>
      <c r="D64" s="24"/>
      <c r="E64" s="19"/>
      <c r="F64" s="19"/>
      <c r="G64" s="19" t="s">
        <v>91</v>
      </c>
      <c r="H64" s="19"/>
      <c r="I64" s="19"/>
      <c r="J64" s="19"/>
      <c r="K64" s="18"/>
      <c r="L64" s="18"/>
      <c r="M64" s="18"/>
      <c r="N64" s="18"/>
      <c r="O64" s="18"/>
      <c r="P64" s="25">
        <v>1913</v>
      </c>
      <c r="Q64" s="26"/>
      <c r="R64" s="39"/>
      <c r="S64" s="39"/>
      <c r="T64" s="39"/>
      <c r="U64" s="39"/>
      <c r="V64" s="39"/>
      <c r="W64" s="39"/>
      <c r="X64" s="39"/>
      <c r="Y64" s="39"/>
      <c r="Z64" s="21"/>
      <c r="AA64" s="312"/>
      <c r="AB64" s="308"/>
      <c r="AD64" s="9">
        <v>1912911231</v>
      </c>
    </row>
    <row r="65" spans="1:31" ht="14.65" customHeight="1">
      <c r="A65" s="7" t="s">
        <v>92</v>
      </c>
      <c r="D65" s="24"/>
      <c r="E65" s="19"/>
      <c r="F65" s="19"/>
      <c r="G65" s="19" t="s">
        <v>77</v>
      </c>
      <c r="H65" s="19"/>
      <c r="I65" s="19"/>
      <c r="J65" s="19"/>
      <c r="K65" s="18"/>
      <c r="L65" s="18"/>
      <c r="M65" s="18"/>
      <c r="N65" s="18"/>
      <c r="O65" s="18"/>
      <c r="P65" s="25">
        <v>723</v>
      </c>
      <c r="Q65" s="26"/>
      <c r="R65" s="39"/>
      <c r="S65" s="39"/>
      <c r="T65" s="39"/>
      <c r="U65" s="39"/>
      <c r="V65" s="39"/>
      <c r="W65" s="39"/>
      <c r="X65" s="39"/>
      <c r="Y65" s="39"/>
      <c r="Z65" s="21"/>
      <c r="AA65" s="312"/>
      <c r="AB65" s="308"/>
      <c r="AD65" s="9">
        <v>723369302</v>
      </c>
    </row>
    <row r="66" spans="1:31" ht="14.65" customHeight="1">
      <c r="A66" s="7" t="s">
        <v>93</v>
      </c>
      <c r="D66" s="24"/>
      <c r="E66" s="19"/>
      <c r="F66" s="19" t="s">
        <v>94</v>
      </c>
      <c r="G66" s="19"/>
      <c r="H66" s="19"/>
      <c r="I66" s="19"/>
      <c r="J66" s="19"/>
      <c r="K66" s="18"/>
      <c r="L66" s="18"/>
      <c r="M66" s="18"/>
      <c r="N66" s="18"/>
      <c r="O66" s="18"/>
      <c r="P66" s="25">
        <v>16</v>
      </c>
      <c r="Q66" s="26"/>
      <c r="R66" s="39"/>
      <c r="S66" s="39"/>
      <c r="T66" s="39"/>
      <c r="U66" s="39"/>
      <c r="V66" s="39"/>
      <c r="W66" s="39"/>
      <c r="X66" s="39"/>
      <c r="Y66" s="39"/>
      <c r="Z66" s="21"/>
      <c r="AA66" s="312"/>
      <c r="AB66" s="308"/>
      <c r="AD66" s="9">
        <v>16081796</v>
      </c>
    </row>
    <row r="67" spans="1:31" ht="14.65" customHeight="1">
      <c r="A67" s="7" t="s">
        <v>95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8"/>
      <c r="O67" s="18"/>
      <c r="P67" s="25">
        <v>127</v>
      </c>
      <c r="Q67" s="26"/>
      <c r="R67" s="39"/>
      <c r="S67" s="39"/>
      <c r="T67" s="39"/>
      <c r="U67" s="39"/>
      <c r="V67" s="39"/>
      <c r="W67" s="39"/>
      <c r="X67" s="39"/>
      <c r="Y67" s="39"/>
      <c r="Z67" s="21"/>
      <c r="AA67" s="312"/>
      <c r="AB67" s="308"/>
      <c r="AD67" s="9">
        <v>127028800</v>
      </c>
    </row>
    <row r="68" spans="1:31" ht="14.65" customHeight="1">
      <c r="A68" s="7" t="s">
        <v>96</v>
      </c>
      <c r="D68" s="24"/>
      <c r="E68" s="19"/>
      <c r="F68" s="39" t="s">
        <v>81</v>
      </c>
      <c r="G68" s="19"/>
      <c r="H68" s="19"/>
      <c r="I68" s="19"/>
      <c r="J68" s="19"/>
      <c r="K68" s="18"/>
      <c r="L68" s="18"/>
      <c r="M68" s="18"/>
      <c r="N68" s="18"/>
      <c r="O68" s="18"/>
      <c r="P68" s="25">
        <v>-28</v>
      </c>
      <c r="Q68" s="26"/>
      <c r="R68" s="39"/>
      <c r="S68" s="39"/>
      <c r="T68" s="39"/>
      <c r="U68" s="39"/>
      <c r="V68" s="39"/>
      <c r="W68" s="39"/>
      <c r="X68" s="39"/>
      <c r="Y68" s="39"/>
      <c r="Z68" s="21"/>
      <c r="AA68" s="312"/>
      <c r="AB68" s="308"/>
      <c r="AD68" s="9">
        <v>-27553395</v>
      </c>
    </row>
    <row r="69" spans="1:31" ht="14.65" customHeight="1" thickBot="1">
      <c r="A69" s="7">
        <v>1565000</v>
      </c>
      <c r="B69" s="7" t="s">
        <v>126</v>
      </c>
      <c r="D69" s="24"/>
      <c r="E69" s="19" t="s">
        <v>353</v>
      </c>
      <c r="F69" s="19"/>
      <c r="G69" s="19"/>
      <c r="H69" s="19"/>
      <c r="I69" s="19"/>
      <c r="J69" s="19"/>
      <c r="K69" s="18"/>
      <c r="L69" s="18"/>
      <c r="M69" s="18"/>
      <c r="N69" s="18"/>
      <c r="O69" s="18"/>
      <c r="P69" s="25" t="s">
        <v>351</v>
      </c>
      <c r="Q69" s="26"/>
      <c r="R69" s="228" t="s">
        <v>127</v>
      </c>
      <c r="S69" s="229"/>
      <c r="T69" s="229"/>
      <c r="U69" s="229"/>
      <c r="V69" s="229"/>
      <c r="W69" s="229"/>
      <c r="X69" s="229"/>
      <c r="Y69" s="230"/>
      <c r="Z69" s="41">
        <v>60396</v>
      </c>
      <c r="AA69" s="313" t="s">
        <v>341</v>
      </c>
      <c r="AB69" s="308"/>
      <c r="AD69" s="9" t="s">
        <v>11</v>
      </c>
      <c r="AE69" s="9" t="e">
        <f>IF(AND(AE31="-",AE32="-",#REF!="-"),"-",SUM(AE31,AE32,#REF!))</f>
        <v>#REF!</v>
      </c>
    </row>
    <row r="70" spans="1:31" ht="14.65" customHeight="1" thickBot="1">
      <c r="A70" s="7" t="s">
        <v>1</v>
      </c>
      <c r="B70" s="7" t="s">
        <v>97</v>
      </c>
      <c r="D70" s="231" t="s">
        <v>2</v>
      </c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314"/>
      <c r="P70" s="43">
        <v>108305</v>
      </c>
      <c r="Q70" s="44"/>
      <c r="R70" s="235" t="s">
        <v>322</v>
      </c>
      <c r="S70" s="236"/>
      <c r="T70" s="236"/>
      <c r="U70" s="236"/>
      <c r="V70" s="236"/>
      <c r="W70" s="236"/>
      <c r="X70" s="236"/>
      <c r="Y70" s="237"/>
      <c r="Z70" s="43">
        <v>108305</v>
      </c>
      <c r="AA70" s="315" t="s">
        <v>341</v>
      </c>
      <c r="AB70" s="308"/>
      <c r="AD70" s="9">
        <f>IF(AND(AD14="-",AD59="-",AD69="-"),"-",SUM(AD14,AD59,AD69))</f>
        <v>108304831740</v>
      </c>
      <c r="AE70" s="9" t="e">
        <f>IF(AND(AE29="-",AE69="-"),"-",SUM(AE29,AE69))</f>
        <v>#REF!</v>
      </c>
    </row>
    <row r="71" spans="1:31" ht="14.65" customHeight="1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Z71" s="18"/>
      <c r="AA71" s="18"/>
      <c r="AB71" s="308"/>
    </row>
    <row r="72" spans="1:31" ht="14.65" customHeight="1">
      <c r="D72" s="47"/>
      <c r="E72" s="48" t="s">
        <v>323</v>
      </c>
      <c r="F72" s="47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Z72" s="46"/>
      <c r="AA72" s="46"/>
      <c r="AB72" s="308"/>
    </row>
    <row r="73" spans="1:31" ht="14.65" customHeight="1">
      <c r="AB73" s="308"/>
    </row>
    <row r="74" spans="1:31" ht="14.65" customHeight="1">
      <c r="AB74" s="308"/>
    </row>
    <row r="75" spans="1:31" ht="14.65" customHeight="1">
      <c r="AB75" s="308"/>
    </row>
    <row r="76" spans="1:31" ht="14.65" customHeight="1">
      <c r="AB76" s="308"/>
    </row>
    <row r="77" spans="1:31" ht="16.5" customHeight="1">
      <c r="AB77" s="308"/>
    </row>
    <row r="78" spans="1:31" ht="14.65" customHeight="1">
      <c r="AB78" s="308"/>
    </row>
    <row r="79" spans="1:31" ht="9.75" customHeight="1"/>
    <row r="80" spans="1:31" ht="14.65" customHeight="1"/>
  </sheetData>
  <mergeCells count="11">
    <mergeCell ref="R29:Y29"/>
    <mergeCell ref="R34:Y34"/>
    <mergeCell ref="R69:Y69"/>
    <mergeCell ref="D70:O70"/>
    <mergeCell ref="R70:Y70"/>
    <mergeCell ref="D9:AA9"/>
    <mergeCell ref="D10:AA10"/>
    <mergeCell ref="D12:O12"/>
    <mergeCell ref="P12:Q12"/>
    <mergeCell ref="R12:Y12"/>
    <mergeCell ref="Z12:AA1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A50"/>
  <sheetViews>
    <sheetView topLeftCell="B13" zoomScaleNormal="100" zoomScaleSheetLayoutView="100" workbookViewId="0">
      <selection activeCell="P15" sqref="P15"/>
    </sheetView>
  </sheetViews>
  <sheetFormatPr defaultRowHeight="13.5"/>
  <cols>
    <col min="1" max="1" width="0" style="51" hidden="1" customWidth="1"/>
    <col min="2" max="2" width="0.625" style="6" customWidth="1"/>
    <col min="3" max="3" width="1.25" style="81" customWidth="1"/>
    <col min="4" max="12" width="2.125" style="81" customWidth="1"/>
    <col min="13" max="13" width="18.375" style="81" customWidth="1"/>
    <col min="14" max="14" width="21.625" style="81" bestFit="1" customWidth="1"/>
    <col min="15" max="15" width="2.5" style="81" customWidth="1"/>
    <col min="16" max="16" width="0.625" style="81" customWidth="1"/>
    <col min="17" max="17" width="9" style="6"/>
    <col min="18" max="18" width="0" style="6" hidden="1" customWidth="1"/>
    <col min="19" max="16384" width="9" style="6"/>
  </cols>
  <sheetData>
    <row r="8" spans="1:27">
      <c r="A8" s="1"/>
      <c r="C8" s="49"/>
      <c r="D8" s="49"/>
      <c r="E8" s="49"/>
      <c r="F8" s="49"/>
      <c r="G8" s="49"/>
      <c r="H8" s="49"/>
      <c r="I8" s="49"/>
      <c r="J8" s="3"/>
      <c r="K8" s="3"/>
      <c r="L8" s="3"/>
      <c r="M8" s="3"/>
      <c r="N8" s="3"/>
      <c r="O8" s="3"/>
      <c r="P8" s="50"/>
    </row>
    <row r="9" spans="1:27" ht="24">
      <c r="C9" s="243" t="s">
        <v>354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52"/>
    </row>
    <row r="10" spans="1:27" ht="17.25">
      <c r="C10" s="244" t="s">
        <v>355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52"/>
    </row>
    <row r="11" spans="1:27" ht="17.25">
      <c r="C11" s="244" t="s">
        <v>356</v>
      </c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52"/>
    </row>
    <row r="12" spans="1:27" ht="18" thickBot="1">
      <c r="C12" s="53"/>
      <c r="D12" s="52"/>
      <c r="E12" s="52"/>
      <c r="F12" s="52"/>
      <c r="G12" s="52"/>
      <c r="H12" s="52"/>
      <c r="I12" s="52"/>
      <c r="J12" s="52"/>
      <c r="K12" s="52"/>
      <c r="L12" s="52"/>
      <c r="M12" s="54"/>
      <c r="N12" s="52"/>
      <c r="O12" s="54" t="s">
        <v>333</v>
      </c>
      <c r="P12" s="52"/>
    </row>
    <row r="13" spans="1:27" ht="18" thickBot="1">
      <c r="A13" s="51" t="s">
        <v>314</v>
      </c>
      <c r="C13" s="245" t="s">
        <v>0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7" t="s">
        <v>316</v>
      </c>
      <c r="O13" s="248"/>
      <c r="P13" s="52"/>
    </row>
    <row r="14" spans="1:27">
      <c r="A14" s="51" t="s">
        <v>135</v>
      </c>
      <c r="C14" s="55"/>
      <c r="D14" s="56" t="s">
        <v>136</v>
      </c>
      <c r="E14" s="56"/>
      <c r="F14" s="57"/>
      <c r="G14" s="56"/>
      <c r="H14" s="56"/>
      <c r="I14" s="56"/>
      <c r="J14" s="56"/>
      <c r="K14" s="57"/>
      <c r="L14" s="57"/>
      <c r="M14" s="57"/>
      <c r="N14" s="58">
        <v>31326</v>
      </c>
      <c r="O14" s="59" t="s">
        <v>341</v>
      </c>
      <c r="P14" s="60"/>
      <c r="R14" s="6">
        <f>IF(AND(R15="-",R30="-"),"-",SUM(R15,R30))</f>
        <v>31326295282</v>
      </c>
      <c r="AA14" s="316"/>
    </row>
    <row r="15" spans="1:27">
      <c r="A15" s="51" t="s">
        <v>137</v>
      </c>
      <c r="C15" s="55"/>
      <c r="D15" s="56"/>
      <c r="E15" s="56" t="s">
        <v>138</v>
      </c>
      <c r="F15" s="56"/>
      <c r="G15" s="56"/>
      <c r="H15" s="56"/>
      <c r="I15" s="56"/>
      <c r="J15" s="56"/>
      <c r="K15" s="57"/>
      <c r="L15" s="57"/>
      <c r="M15" s="57"/>
      <c r="N15" s="58">
        <v>13686</v>
      </c>
      <c r="O15" s="61" t="s">
        <v>341</v>
      </c>
      <c r="P15" s="60"/>
      <c r="R15" s="6">
        <f>IF(COUNTIF(R16:R29,"-")=COUNTA(R16:R29),"-",SUM(R16,R21,R26))</f>
        <v>13686120606</v>
      </c>
      <c r="AA15" s="316"/>
    </row>
    <row r="16" spans="1:27">
      <c r="A16" s="51" t="s">
        <v>139</v>
      </c>
      <c r="C16" s="55"/>
      <c r="D16" s="56"/>
      <c r="E16" s="56"/>
      <c r="F16" s="56" t="s">
        <v>140</v>
      </c>
      <c r="G16" s="56"/>
      <c r="H16" s="56"/>
      <c r="I16" s="56"/>
      <c r="J16" s="56"/>
      <c r="K16" s="57"/>
      <c r="L16" s="57"/>
      <c r="M16" s="57"/>
      <c r="N16" s="58">
        <v>3754</v>
      </c>
      <c r="O16" s="61" t="s">
        <v>341</v>
      </c>
      <c r="P16" s="60"/>
      <c r="R16" s="6">
        <f>IF(COUNTIF(R17:R20,"-")=COUNTA(R17:R20),"-",SUM(R17:R20))</f>
        <v>3754478595</v>
      </c>
      <c r="AA16" s="316"/>
    </row>
    <row r="17" spans="1:27">
      <c r="A17" s="51" t="s">
        <v>141</v>
      </c>
      <c r="C17" s="55"/>
      <c r="D17" s="56"/>
      <c r="E17" s="56"/>
      <c r="F17" s="56"/>
      <c r="G17" s="56" t="s">
        <v>142</v>
      </c>
      <c r="H17" s="56"/>
      <c r="I17" s="56"/>
      <c r="J17" s="56"/>
      <c r="K17" s="57"/>
      <c r="L17" s="57"/>
      <c r="M17" s="57"/>
      <c r="N17" s="58">
        <v>3087</v>
      </c>
      <c r="O17" s="61"/>
      <c r="P17" s="60"/>
      <c r="R17" s="6">
        <v>3086621308</v>
      </c>
      <c r="AA17" s="316"/>
    </row>
    <row r="18" spans="1:27">
      <c r="A18" s="51" t="s">
        <v>143</v>
      </c>
      <c r="C18" s="55"/>
      <c r="D18" s="56"/>
      <c r="E18" s="56"/>
      <c r="F18" s="56"/>
      <c r="G18" s="56" t="s">
        <v>144</v>
      </c>
      <c r="H18" s="56"/>
      <c r="I18" s="56"/>
      <c r="J18" s="56"/>
      <c r="K18" s="57"/>
      <c r="L18" s="57"/>
      <c r="M18" s="57"/>
      <c r="N18" s="58">
        <v>244</v>
      </c>
      <c r="O18" s="61"/>
      <c r="P18" s="60"/>
      <c r="R18" s="6">
        <v>243834375</v>
      </c>
      <c r="AA18" s="316"/>
    </row>
    <row r="19" spans="1:27">
      <c r="A19" s="51" t="s">
        <v>145</v>
      </c>
      <c r="C19" s="55"/>
      <c r="D19" s="56"/>
      <c r="E19" s="56"/>
      <c r="F19" s="56"/>
      <c r="G19" s="56" t="s">
        <v>146</v>
      </c>
      <c r="H19" s="56"/>
      <c r="I19" s="56"/>
      <c r="J19" s="56"/>
      <c r="K19" s="57"/>
      <c r="L19" s="57"/>
      <c r="M19" s="57"/>
      <c r="N19" s="58">
        <v>58</v>
      </c>
      <c r="O19" s="61"/>
      <c r="P19" s="60"/>
      <c r="R19" s="6">
        <v>57774051</v>
      </c>
      <c r="AA19" s="316"/>
    </row>
    <row r="20" spans="1:27">
      <c r="A20" s="51" t="s">
        <v>147</v>
      </c>
      <c r="C20" s="55"/>
      <c r="D20" s="56"/>
      <c r="E20" s="56"/>
      <c r="F20" s="56"/>
      <c r="G20" s="56" t="s">
        <v>35</v>
      </c>
      <c r="H20" s="56"/>
      <c r="I20" s="56"/>
      <c r="J20" s="56"/>
      <c r="K20" s="57"/>
      <c r="L20" s="57"/>
      <c r="M20" s="57"/>
      <c r="N20" s="58">
        <v>366</v>
      </c>
      <c r="O20" s="61"/>
      <c r="P20" s="60"/>
      <c r="R20" s="6">
        <v>366248861</v>
      </c>
      <c r="AA20" s="316"/>
    </row>
    <row r="21" spans="1:27">
      <c r="A21" s="51" t="s">
        <v>148</v>
      </c>
      <c r="C21" s="55"/>
      <c r="D21" s="56"/>
      <c r="E21" s="56"/>
      <c r="F21" s="56" t="s">
        <v>149</v>
      </c>
      <c r="G21" s="56"/>
      <c r="H21" s="56"/>
      <c r="I21" s="56"/>
      <c r="J21" s="56"/>
      <c r="K21" s="57"/>
      <c r="L21" s="57"/>
      <c r="M21" s="57"/>
      <c r="N21" s="58">
        <v>9083</v>
      </c>
      <c r="O21" s="61"/>
      <c r="P21" s="60"/>
      <c r="R21" s="6">
        <f>IF(COUNTIF(R22:R25,"-")=COUNTA(R22:R25),"-",SUM(R22:R25))</f>
        <v>9083138644</v>
      </c>
      <c r="AA21" s="316"/>
    </row>
    <row r="22" spans="1:27">
      <c r="A22" s="51" t="s">
        <v>150</v>
      </c>
      <c r="C22" s="55"/>
      <c r="D22" s="56"/>
      <c r="E22" s="56"/>
      <c r="F22" s="56"/>
      <c r="G22" s="56" t="s">
        <v>151</v>
      </c>
      <c r="H22" s="56"/>
      <c r="I22" s="56"/>
      <c r="J22" s="56"/>
      <c r="K22" s="57"/>
      <c r="L22" s="57"/>
      <c r="M22" s="57"/>
      <c r="N22" s="58">
        <v>4840</v>
      </c>
      <c r="O22" s="61"/>
      <c r="P22" s="60"/>
      <c r="R22" s="6">
        <v>4840448718</v>
      </c>
      <c r="AA22" s="316"/>
    </row>
    <row r="23" spans="1:27">
      <c r="A23" s="51" t="s">
        <v>152</v>
      </c>
      <c r="C23" s="55"/>
      <c r="D23" s="56"/>
      <c r="E23" s="56"/>
      <c r="F23" s="56"/>
      <c r="G23" s="56" t="s">
        <v>153</v>
      </c>
      <c r="H23" s="56"/>
      <c r="I23" s="56"/>
      <c r="J23" s="56"/>
      <c r="K23" s="57"/>
      <c r="L23" s="57"/>
      <c r="M23" s="57"/>
      <c r="N23" s="58">
        <v>801</v>
      </c>
      <c r="O23" s="61"/>
      <c r="P23" s="60"/>
      <c r="R23" s="6">
        <v>801093546</v>
      </c>
      <c r="AA23" s="316"/>
    </row>
    <row r="24" spans="1:27">
      <c r="A24" s="51" t="s">
        <v>154</v>
      </c>
      <c r="C24" s="55"/>
      <c r="D24" s="56"/>
      <c r="E24" s="56"/>
      <c r="F24" s="56"/>
      <c r="G24" s="56" t="s">
        <v>155</v>
      </c>
      <c r="H24" s="56"/>
      <c r="I24" s="56"/>
      <c r="J24" s="56"/>
      <c r="K24" s="57"/>
      <c r="L24" s="57"/>
      <c r="M24" s="57"/>
      <c r="N24" s="58">
        <v>3428</v>
      </c>
      <c r="O24" s="61"/>
      <c r="P24" s="60"/>
      <c r="R24" s="6">
        <v>3427622686</v>
      </c>
      <c r="AA24" s="316"/>
    </row>
    <row r="25" spans="1:27">
      <c r="A25" s="51" t="s">
        <v>156</v>
      </c>
      <c r="C25" s="55"/>
      <c r="D25" s="56"/>
      <c r="E25" s="56"/>
      <c r="F25" s="56"/>
      <c r="G25" s="56" t="s">
        <v>35</v>
      </c>
      <c r="H25" s="56"/>
      <c r="I25" s="56"/>
      <c r="J25" s="56"/>
      <c r="K25" s="57"/>
      <c r="L25" s="57"/>
      <c r="M25" s="57"/>
      <c r="N25" s="58">
        <v>14</v>
      </c>
      <c r="O25" s="61"/>
      <c r="P25" s="60"/>
      <c r="R25" s="6">
        <v>13973694</v>
      </c>
      <c r="AA25" s="316"/>
    </row>
    <row r="26" spans="1:27">
      <c r="A26" s="51" t="s">
        <v>157</v>
      </c>
      <c r="C26" s="55"/>
      <c r="D26" s="56"/>
      <c r="E26" s="56"/>
      <c r="F26" s="56" t="s">
        <v>158</v>
      </c>
      <c r="G26" s="56"/>
      <c r="H26" s="56"/>
      <c r="I26" s="56"/>
      <c r="J26" s="56"/>
      <c r="K26" s="57"/>
      <c r="L26" s="57"/>
      <c r="M26" s="57"/>
      <c r="N26" s="58">
        <v>849</v>
      </c>
      <c r="O26" s="61"/>
      <c r="P26" s="60"/>
      <c r="R26" s="6">
        <f>IF(COUNTIF(R27:R29,"-")=COUNTA(R27:R29),"-",SUM(R27:R29))</f>
        <v>848503367</v>
      </c>
      <c r="AA26" s="316"/>
    </row>
    <row r="27" spans="1:27">
      <c r="A27" s="51" t="s">
        <v>159</v>
      </c>
      <c r="C27" s="55"/>
      <c r="D27" s="56"/>
      <c r="E27" s="56"/>
      <c r="F27" s="57"/>
      <c r="G27" s="57" t="s">
        <v>160</v>
      </c>
      <c r="H27" s="57"/>
      <c r="I27" s="56"/>
      <c r="J27" s="56"/>
      <c r="K27" s="57"/>
      <c r="L27" s="57"/>
      <c r="M27" s="57"/>
      <c r="N27" s="58">
        <v>354</v>
      </c>
      <c r="O27" s="61"/>
      <c r="P27" s="60"/>
      <c r="R27" s="6">
        <v>353885710</v>
      </c>
      <c r="AA27" s="316"/>
    </row>
    <row r="28" spans="1:27">
      <c r="A28" s="51" t="s">
        <v>161</v>
      </c>
      <c r="C28" s="55"/>
      <c r="D28" s="56"/>
      <c r="E28" s="56"/>
      <c r="F28" s="57"/>
      <c r="G28" s="56" t="s">
        <v>162</v>
      </c>
      <c r="H28" s="56"/>
      <c r="I28" s="56"/>
      <c r="J28" s="56"/>
      <c r="K28" s="57"/>
      <c r="L28" s="57"/>
      <c r="M28" s="57"/>
      <c r="N28" s="58">
        <v>59</v>
      </c>
      <c r="O28" s="61"/>
      <c r="P28" s="60"/>
      <c r="R28" s="6">
        <v>58756693</v>
      </c>
      <c r="AA28" s="316"/>
    </row>
    <row r="29" spans="1:27">
      <c r="A29" s="51" t="s">
        <v>163</v>
      </c>
      <c r="C29" s="55"/>
      <c r="D29" s="56"/>
      <c r="E29" s="56"/>
      <c r="F29" s="57"/>
      <c r="G29" s="56" t="s">
        <v>35</v>
      </c>
      <c r="H29" s="56"/>
      <c r="I29" s="56"/>
      <c r="J29" s="56"/>
      <c r="K29" s="57"/>
      <c r="L29" s="57"/>
      <c r="M29" s="57"/>
      <c r="N29" s="58">
        <v>436</v>
      </c>
      <c r="O29" s="61"/>
      <c r="P29" s="60"/>
      <c r="R29" s="6">
        <v>435860964</v>
      </c>
      <c r="AA29" s="316"/>
    </row>
    <row r="30" spans="1:27">
      <c r="A30" s="51" t="s">
        <v>164</v>
      </c>
      <c r="C30" s="55"/>
      <c r="D30" s="56"/>
      <c r="E30" s="57" t="s">
        <v>165</v>
      </c>
      <c r="F30" s="57"/>
      <c r="G30" s="56"/>
      <c r="H30" s="56"/>
      <c r="I30" s="56"/>
      <c r="J30" s="56"/>
      <c r="K30" s="57"/>
      <c r="L30" s="57"/>
      <c r="M30" s="57"/>
      <c r="N30" s="58">
        <v>17640</v>
      </c>
      <c r="O30" s="61"/>
      <c r="P30" s="60"/>
      <c r="R30" s="6">
        <f>IF(COUNTIF(R31:R34,"-")=COUNTA(R31:R34),"-",SUM(R31:R34))</f>
        <v>17640174676</v>
      </c>
      <c r="AA30" s="316"/>
    </row>
    <row r="31" spans="1:27">
      <c r="A31" s="51" t="s">
        <v>166</v>
      </c>
      <c r="C31" s="55"/>
      <c r="D31" s="56"/>
      <c r="E31" s="56"/>
      <c r="F31" s="56" t="s">
        <v>167</v>
      </c>
      <c r="G31" s="56"/>
      <c r="H31" s="56"/>
      <c r="I31" s="56"/>
      <c r="J31" s="56"/>
      <c r="K31" s="57"/>
      <c r="L31" s="57"/>
      <c r="M31" s="57"/>
      <c r="N31" s="58">
        <v>6688</v>
      </c>
      <c r="O31" s="61"/>
      <c r="P31" s="60"/>
      <c r="R31" s="6">
        <v>6688200704</v>
      </c>
      <c r="AA31" s="316"/>
    </row>
    <row r="32" spans="1:27">
      <c r="A32" s="51" t="s">
        <v>168</v>
      </c>
      <c r="C32" s="55"/>
      <c r="D32" s="56"/>
      <c r="E32" s="56"/>
      <c r="F32" s="56" t="s">
        <v>169</v>
      </c>
      <c r="G32" s="56"/>
      <c r="H32" s="56"/>
      <c r="I32" s="56"/>
      <c r="J32" s="56"/>
      <c r="K32" s="57"/>
      <c r="L32" s="57"/>
      <c r="M32" s="57"/>
      <c r="N32" s="58">
        <v>10823</v>
      </c>
      <c r="O32" s="61"/>
      <c r="P32" s="60"/>
      <c r="R32" s="6">
        <v>10822547171</v>
      </c>
      <c r="AA32" s="316"/>
    </row>
    <row r="33" spans="1:27">
      <c r="A33" s="51" t="s">
        <v>170</v>
      </c>
      <c r="C33" s="55"/>
      <c r="D33" s="56"/>
      <c r="E33" s="56"/>
      <c r="F33" s="56" t="s">
        <v>171</v>
      </c>
      <c r="G33" s="56"/>
      <c r="H33" s="56"/>
      <c r="I33" s="56"/>
      <c r="J33" s="56"/>
      <c r="K33" s="57"/>
      <c r="L33" s="57"/>
      <c r="M33" s="57"/>
      <c r="N33" s="58">
        <v>0</v>
      </c>
      <c r="O33" s="61"/>
      <c r="P33" s="60"/>
      <c r="R33" s="6">
        <v>0</v>
      </c>
      <c r="AA33" s="316"/>
    </row>
    <row r="34" spans="1:27">
      <c r="A34" s="51" t="s">
        <v>172</v>
      </c>
      <c r="C34" s="55"/>
      <c r="D34" s="56"/>
      <c r="E34" s="56"/>
      <c r="F34" s="56" t="s">
        <v>35</v>
      </c>
      <c r="G34" s="56"/>
      <c r="H34" s="56"/>
      <c r="I34" s="56"/>
      <c r="J34" s="56"/>
      <c r="K34" s="57"/>
      <c r="L34" s="57"/>
      <c r="M34" s="57"/>
      <c r="N34" s="58">
        <v>129</v>
      </c>
      <c r="O34" s="61"/>
      <c r="P34" s="60"/>
      <c r="R34" s="6">
        <v>129426801</v>
      </c>
      <c r="AA34" s="316"/>
    </row>
    <row r="35" spans="1:27">
      <c r="A35" s="51" t="s">
        <v>173</v>
      </c>
      <c r="C35" s="55"/>
      <c r="D35" s="56" t="s">
        <v>174</v>
      </c>
      <c r="E35" s="56"/>
      <c r="F35" s="56"/>
      <c r="G35" s="56"/>
      <c r="H35" s="56"/>
      <c r="I35" s="56"/>
      <c r="J35" s="56"/>
      <c r="K35" s="57"/>
      <c r="L35" s="57"/>
      <c r="M35" s="57"/>
      <c r="N35" s="58">
        <v>2824</v>
      </c>
      <c r="O35" s="61"/>
      <c r="P35" s="60"/>
      <c r="R35" s="6">
        <f>IF(COUNTIF(R36:R37,"-")=COUNTA(R36:R37),"-",SUM(R36:R37))</f>
        <v>2824449484</v>
      </c>
      <c r="AA35" s="316"/>
    </row>
    <row r="36" spans="1:27">
      <c r="A36" s="51" t="s">
        <v>175</v>
      </c>
      <c r="C36" s="55"/>
      <c r="D36" s="56"/>
      <c r="E36" s="56" t="s">
        <v>176</v>
      </c>
      <c r="F36" s="56"/>
      <c r="G36" s="56"/>
      <c r="H36" s="56"/>
      <c r="I36" s="56"/>
      <c r="J36" s="56"/>
      <c r="K36" s="62"/>
      <c r="L36" s="62"/>
      <c r="M36" s="62"/>
      <c r="N36" s="58">
        <v>1934</v>
      </c>
      <c r="O36" s="61"/>
      <c r="P36" s="60"/>
      <c r="R36" s="6">
        <v>1934237384</v>
      </c>
      <c r="AA36" s="316"/>
    </row>
    <row r="37" spans="1:27">
      <c r="A37" s="51" t="s">
        <v>177</v>
      </c>
      <c r="C37" s="55"/>
      <c r="D37" s="56"/>
      <c r="E37" s="56" t="s">
        <v>35</v>
      </c>
      <c r="F37" s="56"/>
      <c r="G37" s="57"/>
      <c r="H37" s="56"/>
      <c r="I37" s="56"/>
      <c r="J37" s="56"/>
      <c r="K37" s="62"/>
      <c r="L37" s="62"/>
      <c r="M37" s="62"/>
      <c r="N37" s="58">
        <v>890</v>
      </c>
      <c r="O37" s="61"/>
      <c r="P37" s="60"/>
      <c r="R37" s="6">
        <v>890212100</v>
      </c>
      <c r="AA37" s="316"/>
    </row>
    <row r="38" spans="1:27">
      <c r="A38" s="51" t="s">
        <v>133</v>
      </c>
      <c r="C38" s="63" t="s">
        <v>134</v>
      </c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66">
        <v>-28502</v>
      </c>
      <c r="O38" s="67"/>
      <c r="P38" s="60"/>
      <c r="R38" s="6">
        <f>IF(COUNTIF(R14:R35,"-")=COUNTA(R14:R35),"-",SUM(R35)-SUM(R14))</f>
        <v>-28501845798</v>
      </c>
      <c r="AA38" s="316"/>
    </row>
    <row r="39" spans="1:27">
      <c r="A39" s="51" t="s">
        <v>180</v>
      </c>
      <c r="C39" s="55"/>
      <c r="D39" s="56" t="s">
        <v>181</v>
      </c>
      <c r="E39" s="56"/>
      <c r="F39" s="57"/>
      <c r="G39" s="56"/>
      <c r="H39" s="56"/>
      <c r="I39" s="56"/>
      <c r="J39" s="56"/>
      <c r="K39" s="57"/>
      <c r="L39" s="57"/>
      <c r="M39" s="57"/>
      <c r="N39" s="58">
        <v>72</v>
      </c>
      <c r="O39" s="59"/>
      <c r="P39" s="60"/>
      <c r="R39" s="6">
        <f>IF(COUNTIF(R40:R44,"-")=COUNTA(R40:R44),"-",SUM(R40:R44))</f>
        <v>71735774</v>
      </c>
      <c r="AA39" s="316"/>
    </row>
    <row r="40" spans="1:27">
      <c r="A40" s="51" t="s">
        <v>182</v>
      </c>
      <c r="C40" s="55"/>
      <c r="D40" s="56"/>
      <c r="E40" s="57" t="s">
        <v>183</v>
      </c>
      <c r="F40" s="57"/>
      <c r="G40" s="56"/>
      <c r="H40" s="56"/>
      <c r="I40" s="56"/>
      <c r="J40" s="56"/>
      <c r="K40" s="57"/>
      <c r="L40" s="57"/>
      <c r="M40" s="57"/>
      <c r="N40" s="58" t="s">
        <v>357</v>
      </c>
      <c r="O40" s="61"/>
      <c r="P40" s="60"/>
      <c r="R40" s="6" t="s">
        <v>11</v>
      </c>
      <c r="AA40" s="316"/>
    </row>
    <row r="41" spans="1:27">
      <c r="A41" s="51" t="s">
        <v>184</v>
      </c>
      <c r="C41" s="55"/>
      <c r="D41" s="56"/>
      <c r="E41" s="57" t="s">
        <v>185</v>
      </c>
      <c r="F41" s="57"/>
      <c r="G41" s="56"/>
      <c r="H41" s="56"/>
      <c r="I41" s="56"/>
      <c r="J41" s="56"/>
      <c r="K41" s="57"/>
      <c r="L41" s="57"/>
      <c r="M41" s="57"/>
      <c r="N41" s="58">
        <v>51</v>
      </c>
      <c r="O41" s="61"/>
      <c r="P41" s="60"/>
      <c r="R41" s="6">
        <v>50992579</v>
      </c>
      <c r="AA41" s="316"/>
    </row>
    <row r="42" spans="1:27">
      <c r="A42" s="51" t="s">
        <v>186</v>
      </c>
      <c r="C42" s="55"/>
      <c r="D42" s="56"/>
      <c r="E42" s="57" t="s">
        <v>187</v>
      </c>
      <c r="F42" s="57"/>
      <c r="G42" s="56"/>
      <c r="H42" s="57"/>
      <c r="I42" s="56"/>
      <c r="J42" s="56"/>
      <c r="K42" s="57"/>
      <c r="L42" s="57"/>
      <c r="M42" s="57"/>
      <c r="N42" s="58" t="s">
        <v>357</v>
      </c>
      <c r="O42" s="61"/>
      <c r="P42" s="60"/>
      <c r="R42" s="6" t="s">
        <v>11</v>
      </c>
      <c r="AA42" s="316"/>
    </row>
    <row r="43" spans="1:27">
      <c r="A43" s="51" t="s">
        <v>188</v>
      </c>
      <c r="C43" s="55"/>
      <c r="D43" s="56"/>
      <c r="E43" s="56" t="s">
        <v>189</v>
      </c>
      <c r="F43" s="56"/>
      <c r="G43" s="56"/>
      <c r="H43" s="56"/>
      <c r="I43" s="56"/>
      <c r="J43" s="56"/>
      <c r="K43" s="57"/>
      <c r="L43" s="57"/>
      <c r="M43" s="57"/>
      <c r="N43" s="58" t="s">
        <v>357</v>
      </c>
      <c r="O43" s="61"/>
      <c r="P43" s="60"/>
      <c r="R43" s="6" t="s">
        <v>11</v>
      </c>
      <c r="AA43" s="316"/>
    </row>
    <row r="44" spans="1:27">
      <c r="A44" s="51" t="s">
        <v>190</v>
      </c>
      <c r="C44" s="55"/>
      <c r="D44" s="56"/>
      <c r="E44" s="56" t="s">
        <v>35</v>
      </c>
      <c r="F44" s="56"/>
      <c r="G44" s="56"/>
      <c r="H44" s="56"/>
      <c r="I44" s="56"/>
      <c r="J44" s="56"/>
      <c r="K44" s="57"/>
      <c r="L44" s="57"/>
      <c r="M44" s="57"/>
      <c r="N44" s="58">
        <v>21</v>
      </c>
      <c r="O44" s="61"/>
      <c r="P44" s="60"/>
      <c r="R44" s="6">
        <v>20743195</v>
      </c>
      <c r="AA44" s="316"/>
    </row>
    <row r="45" spans="1:27">
      <c r="A45" s="51" t="s">
        <v>191</v>
      </c>
      <c r="C45" s="55"/>
      <c r="D45" s="56" t="s">
        <v>192</v>
      </c>
      <c r="E45" s="56"/>
      <c r="F45" s="56"/>
      <c r="G45" s="56"/>
      <c r="H45" s="56"/>
      <c r="I45" s="56"/>
      <c r="J45" s="56"/>
      <c r="K45" s="62"/>
      <c r="L45" s="62"/>
      <c r="M45" s="62"/>
      <c r="N45" s="58">
        <v>2</v>
      </c>
      <c r="O45" s="59"/>
      <c r="P45" s="60"/>
      <c r="R45" s="6">
        <f>IF(COUNTIF(R46:R47,"-")=COUNTA(R46:R47),"-",SUM(R46:R47))</f>
        <v>1614253</v>
      </c>
      <c r="AA45" s="316"/>
    </row>
    <row r="46" spans="1:27">
      <c r="A46" s="51" t="s">
        <v>193</v>
      </c>
      <c r="C46" s="55"/>
      <c r="D46" s="56"/>
      <c r="E46" s="56" t="s">
        <v>194</v>
      </c>
      <c r="F46" s="56"/>
      <c r="G46" s="56"/>
      <c r="H46" s="56"/>
      <c r="I46" s="56"/>
      <c r="J46" s="56"/>
      <c r="K46" s="62"/>
      <c r="L46" s="62"/>
      <c r="M46" s="62"/>
      <c r="N46" s="58">
        <v>1</v>
      </c>
      <c r="O46" s="61"/>
      <c r="P46" s="60"/>
      <c r="R46" s="6">
        <v>1044016</v>
      </c>
      <c r="AA46" s="316"/>
    </row>
    <row r="47" spans="1:27" ht="14.25" thickBot="1">
      <c r="A47" s="51" t="s">
        <v>195</v>
      </c>
      <c r="C47" s="55"/>
      <c r="D47" s="56"/>
      <c r="E47" s="56" t="s">
        <v>35</v>
      </c>
      <c r="F47" s="56"/>
      <c r="G47" s="56"/>
      <c r="H47" s="56"/>
      <c r="I47" s="56"/>
      <c r="J47" s="56"/>
      <c r="K47" s="62"/>
      <c r="L47" s="62"/>
      <c r="M47" s="62"/>
      <c r="N47" s="58">
        <v>1</v>
      </c>
      <c r="O47" s="61"/>
      <c r="P47" s="60"/>
      <c r="R47" s="6">
        <v>570237</v>
      </c>
      <c r="AA47" s="316"/>
    </row>
    <row r="48" spans="1:27" ht="14.25" thickBot="1">
      <c r="A48" s="51" t="s">
        <v>178</v>
      </c>
      <c r="C48" s="68" t="s">
        <v>179</v>
      </c>
      <c r="D48" s="69"/>
      <c r="E48" s="69"/>
      <c r="F48" s="69"/>
      <c r="G48" s="69"/>
      <c r="H48" s="69"/>
      <c r="I48" s="69"/>
      <c r="J48" s="69"/>
      <c r="K48" s="70"/>
      <c r="L48" s="70"/>
      <c r="M48" s="70"/>
      <c r="N48" s="71">
        <v>-28572</v>
      </c>
      <c r="O48" s="72"/>
      <c r="P48" s="60"/>
      <c r="R48" s="6">
        <f>IF(COUNTIF(R38:R47,"-")=COUNTA(R38:R47),"-",SUM(R38,R45)-SUM(R39))</f>
        <v>-28571967319</v>
      </c>
      <c r="AA48" s="316"/>
    </row>
    <row r="49" spans="1:12" s="74" customFormat="1" ht="3.75" customHeight="1">
      <c r="A49" s="73"/>
      <c r="C49" s="75"/>
      <c r="D49" s="75"/>
      <c r="E49" s="76"/>
      <c r="F49" s="76"/>
      <c r="G49" s="76"/>
      <c r="H49" s="76"/>
      <c r="I49" s="76"/>
      <c r="J49" s="77"/>
      <c r="K49" s="77"/>
      <c r="L49" s="77"/>
    </row>
    <row r="50" spans="1:12" s="74" customFormat="1" ht="15.6" customHeight="1">
      <c r="A50" s="73"/>
      <c r="C50" s="78"/>
      <c r="D50" s="78" t="s">
        <v>323</v>
      </c>
      <c r="E50" s="79"/>
      <c r="F50" s="79"/>
      <c r="G50" s="79"/>
      <c r="H50" s="79"/>
      <c r="I50" s="79"/>
      <c r="J50" s="80"/>
      <c r="K50" s="80"/>
      <c r="L50" s="80"/>
    </row>
  </sheetData>
  <mergeCells count="5">
    <mergeCell ref="C9:O9"/>
    <mergeCell ref="C10:O10"/>
    <mergeCell ref="C11:O11"/>
    <mergeCell ref="C13:M13"/>
    <mergeCell ref="N13:O13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32"/>
  <sheetViews>
    <sheetView showGridLines="0" topLeftCell="B1" zoomScaleNormal="100" workbookViewId="0">
      <selection activeCell="P15" sqref="P15"/>
    </sheetView>
  </sheetViews>
  <sheetFormatPr defaultRowHeight="12.75"/>
  <cols>
    <col min="1" max="1" width="0" style="82" hidden="1" customWidth="1"/>
    <col min="2" max="2" width="1.125" style="84" customWidth="1"/>
    <col min="3" max="3" width="1.625" style="84" customWidth="1"/>
    <col min="4" max="9" width="2" style="84" customWidth="1"/>
    <col min="10" max="10" width="15.375" style="84" customWidth="1"/>
    <col min="11" max="11" width="21.625" style="84" bestFit="1" customWidth="1"/>
    <col min="12" max="12" width="3" style="84" bestFit="1" customWidth="1"/>
    <col min="13" max="13" width="21.625" style="84" bestFit="1" customWidth="1"/>
    <col min="14" max="14" width="3" style="84" bestFit="1" customWidth="1"/>
    <col min="15" max="15" width="21.625" style="84" bestFit="1" customWidth="1"/>
    <col min="16" max="16" width="3" style="84" bestFit="1" customWidth="1"/>
    <col min="17" max="17" width="21.625" style="84" hidden="1" customWidth="1"/>
    <col min="18" max="18" width="3" style="84" hidden="1" customWidth="1"/>
    <col min="19" max="19" width="1" style="84" customWidth="1"/>
    <col min="20" max="20" width="9" style="84"/>
    <col min="21" max="24" width="0" style="84" hidden="1" customWidth="1"/>
    <col min="25" max="16384" width="9" style="84"/>
  </cols>
  <sheetData>
    <row r="9" spans="1:24" ht="24">
      <c r="B9" s="83"/>
      <c r="C9" s="267" t="s">
        <v>358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</row>
    <row r="10" spans="1:24" ht="17.25">
      <c r="B10" s="85"/>
      <c r="C10" s="268" t="s">
        <v>359</v>
      </c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</row>
    <row r="11" spans="1:24" ht="17.25">
      <c r="B11" s="85"/>
      <c r="C11" s="268" t="s">
        <v>360</v>
      </c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spans="1:24" ht="15.75" customHeight="1" thickBot="1">
      <c r="B12" s="86"/>
      <c r="C12" s="87"/>
      <c r="D12" s="87"/>
      <c r="E12" s="87"/>
      <c r="F12" s="87"/>
      <c r="G12" s="87"/>
      <c r="H12" s="87"/>
      <c r="I12" s="87"/>
      <c r="J12" s="88"/>
      <c r="K12" s="87"/>
      <c r="L12" s="88"/>
      <c r="M12" s="87"/>
      <c r="N12" s="87"/>
      <c r="O12" s="87"/>
      <c r="P12" s="211" t="s">
        <v>333</v>
      </c>
      <c r="Q12" s="87"/>
      <c r="R12" s="88"/>
    </row>
    <row r="13" spans="1:24" ht="12.75" customHeight="1">
      <c r="B13" s="89"/>
      <c r="C13" s="269" t="s">
        <v>0</v>
      </c>
      <c r="D13" s="270"/>
      <c r="E13" s="270"/>
      <c r="F13" s="270"/>
      <c r="G13" s="270"/>
      <c r="H13" s="270"/>
      <c r="I13" s="270"/>
      <c r="J13" s="271"/>
      <c r="K13" s="275" t="s">
        <v>324</v>
      </c>
      <c r="L13" s="270"/>
      <c r="M13" s="90"/>
      <c r="N13" s="90"/>
      <c r="O13" s="90"/>
      <c r="P13" s="91"/>
      <c r="Q13" s="90"/>
      <c r="R13" s="91"/>
    </row>
    <row r="14" spans="1:24" ht="29.25" customHeight="1" thickBot="1">
      <c r="A14" s="82" t="s">
        <v>314</v>
      </c>
      <c r="B14" s="89"/>
      <c r="C14" s="272"/>
      <c r="D14" s="273"/>
      <c r="E14" s="273"/>
      <c r="F14" s="273"/>
      <c r="G14" s="273"/>
      <c r="H14" s="273"/>
      <c r="I14" s="273"/>
      <c r="J14" s="274"/>
      <c r="K14" s="276"/>
      <c r="L14" s="273"/>
      <c r="M14" s="277" t="s">
        <v>325</v>
      </c>
      <c r="N14" s="278"/>
      <c r="O14" s="277" t="s">
        <v>326</v>
      </c>
      <c r="P14" s="279"/>
      <c r="Q14" s="280" t="s">
        <v>132</v>
      </c>
      <c r="R14" s="281"/>
    </row>
    <row r="15" spans="1:24" ht="15.95" customHeight="1">
      <c r="A15" s="82" t="s">
        <v>196</v>
      </c>
      <c r="B15" s="92"/>
      <c r="C15" s="93" t="s">
        <v>197</v>
      </c>
      <c r="D15" s="94"/>
      <c r="E15" s="94"/>
      <c r="F15" s="94"/>
      <c r="G15" s="94"/>
      <c r="H15" s="94"/>
      <c r="I15" s="94"/>
      <c r="J15" s="95"/>
      <c r="K15" s="96">
        <v>60489</v>
      </c>
      <c r="L15" s="97"/>
      <c r="M15" s="96">
        <v>105858</v>
      </c>
      <c r="N15" s="98"/>
      <c r="O15" s="96">
        <v>-45369</v>
      </c>
      <c r="P15" s="100"/>
      <c r="Q15" s="99" t="s">
        <v>361</v>
      </c>
      <c r="R15" s="100"/>
      <c r="U15" s="214">
        <f t="shared" ref="U15:U20" si="0">IF(COUNTIF(V15:X15,"-")=COUNTA(V15:X15),"-",SUM(V15:X15))</f>
        <v>60489080846</v>
      </c>
      <c r="V15" s="214">
        <v>105858259797</v>
      </c>
      <c r="W15" s="214">
        <v>-45369178951</v>
      </c>
      <c r="X15" s="214" t="s">
        <v>11</v>
      </c>
    </row>
    <row r="16" spans="1:24" ht="15.95" customHeight="1">
      <c r="A16" s="82" t="s">
        <v>198</v>
      </c>
      <c r="B16" s="92"/>
      <c r="C16" s="24"/>
      <c r="D16" s="19" t="s">
        <v>199</v>
      </c>
      <c r="E16" s="19"/>
      <c r="F16" s="19"/>
      <c r="G16" s="19"/>
      <c r="H16" s="19"/>
      <c r="I16" s="19"/>
      <c r="J16" s="101"/>
      <c r="K16" s="102">
        <v>-28572</v>
      </c>
      <c r="L16" s="103"/>
      <c r="M16" s="260"/>
      <c r="N16" s="261"/>
      <c r="O16" s="102">
        <v>-28572</v>
      </c>
      <c r="P16" s="108"/>
      <c r="Q16" s="105" t="s">
        <v>361</v>
      </c>
      <c r="R16" s="106"/>
      <c r="U16" s="214">
        <f t="shared" si="0"/>
        <v>-28571967319</v>
      </c>
      <c r="V16" s="214" t="s">
        <v>11</v>
      </c>
      <c r="W16" s="214">
        <v>-28571967319</v>
      </c>
      <c r="X16" s="214" t="s">
        <v>11</v>
      </c>
    </row>
    <row r="17" spans="1:24" ht="15.95" customHeight="1">
      <c r="A17" s="82" t="s">
        <v>200</v>
      </c>
      <c r="B17" s="89"/>
      <c r="C17" s="107"/>
      <c r="D17" s="101" t="s">
        <v>201</v>
      </c>
      <c r="E17" s="101"/>
      <c r="F17" s="101"/>
      <c r="G17" s="101"/>
      <c r="H17" s="101"/>
      <c r="I17" s="101"/>
      <c r="J17" s="101"/>
      <c r="K17" s="102">
        <v>28362</v>
      </c>
      <c r="L17" s="103"/>
      <c r="M17" s="255"/>
      <c r="N17" s="262"/>
      <c r="O17" s="102">
        <v>28362</v>
      </c>
      <c r="P17" s="108"/>
      <c r="Q17" s="105" t="s">
        <v>11</v>
      </c>
      <c r="R17" s="108"/>
      <c r="U17" s="214">
        <f t="shared" si="0"/>
        <v>28362070294</v>
      </c>
      <c r="V17" s="214" t="s">
        <v>11</v>
      </c>
      <c r="W17" s="214">
        <f>IF(COUNTIF(W18:W19,"-")=COUNTA(W18:W19),"-",SUM(W18:W19))</f>
        <v>28362070294</v>
      </c>
      <c r="X17" s="214" t="s">
        <v>11</v>
      </c>
    </row>
    <row r="18" spans="1:24" ht="15.95" customHeight="1">
      <c r="A18" s="82" t="s">
        <v>202</v>
      </c>
      <c r="B18" s="89"/>
      <c r="C18" s="109"/>
      <c r="D18" s="101"/>
      <c r="E18" s="110" t="s">
        <v>203</v>
      </c>
      <c r="F18" s="110"/>
      <c r="G18" s="110"/>
      <c r="H18" s="110"/>
      <c r="I18" s="110"/>
      <c r="J18" s="101"/>
      <c r="K18" s="102">
        <v>20438</v>
      </c>
      <c r="L18" s="103"/>
      <c r="M18" s="255"/>
      <c r="N18" s="262"/>
      <c r="O18" s="102">
        <v>20438</v>
      </c>
      <c r="P18" s="108"/>
      <c r="Q18" s="105" t="s">
        <v>361</v>
      </c>
      <c r="R18" s="108"/>
      <c r="U18" s="214">
        <f t="shared" si="0"/>
        <v>20437717426</v>
      </c>
      <c r="V18" s="214" t="s">
        <v>11</v>
      </c>
      <c r="W18" s="214">
        <v>20437717426</v>
      </c>
      <c r="X18" s="214" t="s">
        <v>11</v>
      </c>
    </row>
    <row r="19" spans="1:24" ht="15.95" customHeight="1">
      <c r="A19" s="82" t="s">
        <v>204</v>
      </c>
      <c r="B19" s="89"/>
      <c r="C19" s="111"/>
      <c r="D19" s="112"/>
      <c r="E19" s="112" t="s">
        <v>205</v>
      </c>
      <c r="F19" s="112"/>
      <c r="G19" s="112"/>
      <c r="H19" s="112"/>
      <c r="I19" s="112"/>
      <c r="J19" s="113"/>
      <c r="K19" s="114">
        <v>7924</v>
      </c>
      <c r="L19" s="115"/>
      <c r="M19" s="263"/>
      <c r="N19" s="264"/>
      <c r="O19" s="114">
        <v>7924</v>
      </c>
      <c r="P19" s="118"/>
      <c r="Q19" s="117" t="s">
        <v>361</v>
      </c>
      <c r="R19" s="118"/>
      <c r="U19" s="214">
        <f t="shared" si="0"/>
        <v>7924352868</v>
      </c>
      <c r="V19" s="214" t="s">
        <v>11</v>
      </c>
      <c r="W19" s="214">
        <v>7924352868</v>
      </c>
      <c r="X19" s="214" t="s">
        <v>11</v>
      </c>
    </row>
    <row r="20" spans="1:24" ht="15.95" customHeight="1">
      <c r="A20" s="82" t="s">
        <v>206</v>
      </c>
      <c r="B20" s="89"/>
      <c r="C20" s="119"/>
      <c r="D20" s="120" t="s">
        <v>207</v>
      </c>
      <c r="E20" s="121"/>
      <c r="F20" s="120"/>
      <c r="G20" s="120"/>
      <c r="H20" s="120"/>
      <c r="I20" s="120"/>
      <c r="J20" s="122"/>
      <c r="K20" s="123">
        <v>-210</v>
      </c>
      <c r="L20" s="124"/>
      <c r="M20" s="265"/>
      <c r="N20" s="266"/>
      <c r="O20" s="123">
        <v>-210</v>
      </c>
      <c r="P20" s="126"/>
      <c r="Q20" s="125" t="s">
        <v>11</v>
      </c>
      <c r="R20" s="126"/>
      <c r="U20" s="214">
        <f t="shared" si="0"/>
        <v>-209897025</v>
      </c>
      <c r="V20" s="214" t="s">
        <v>11</v>
      </c>
      <c r="W20" s="214">
        <f>IF(COUNTIF(W16:W17,"-")=COUNTA(W16:W17),"-",SUM(W16:W17))</f>
        <v>-209897025</v>
      </c>
      <c r="X20" s="214" t="s">
        <v>11</v>
      </c>
    </row>
    <row r="21" spans="1:24" ht="15.95" customHeight="1">
      <c r="A21" s="82" t="s">
        <v>208</v>
      </c>
      <c r="B21" s="89"/>
      <c r="C21" s="24"/>
      <c r="D21" s="127" t="s">
        <v>327</v>
      </c>
      <c r="E21" s="127"/>
      <c r="F21" s="127"/>
      <c r="G21" s="110"/>
      <c r="H21" s="110"/>
      <c r="I21" s="110"/>
      <c r="J21" s="101"/>
      <c r="K21" s="251"/>
      <c r="L21" s="252"/>
      <c r="M21" s="102">
        <v>-929</v>
      </c>
      <c r="N21" s="104"/>
      <c r="O21" s="102">
        <v>929</v>
      </c>
      <c r="P21" s="108"/>
      <c r="Q21" s="258" t="s">
        <v>11</v>
      </c>
      <c r="R21" s="259"/>
      <c r="U21" s="214">
        <v>0</v>
      </c>
      <c r="V21" s="214">
        <f>IF(COUNTA(V22:V25)=COUNTIF(V22:V25,"-"),"-",SUM(V22,V24,V23,V25))</f>
        <v>-928745962</v>
      </c>
      <c r="W21" s="214">
        <f>IF(COUNTA(W22:W25)=COUNTIF(W22:W25,"-"),"-",SUM(W22,W24,W23,W25))</f>
        <v>928745962</v>
      </c>
      <c r="X21" s="214" t="s">
        <v>11</v>
      </c>
    </row>
    <row r="22" spans="1:24" ht="15.95" customHeight="1">
      <c r="A22" s="82" t="s">
        <v>209</v>
      </c>
      <c r="B22" s="89"/>
      <c r="C22" s="24"/>
      <c r="D22" s="127"/>
      <c r="E22" s="127" t="s">
        <v>210</v>
      </c>
      <c r="F22" s="110"/>
      <c r="G22" s="110"/>
      <c r="H22" s="110"/>
      <c r="I22" s="110"/>
      <c r="J22" s="101"/>
      <c r="K22" s="251"/>
      <c r="L22" s="252"/>
      <c r="M22" s="102">
        <v>2984</v>
      </c>
      <c r="N22" s="104"/>
      <c r="O22" s="102">
        <v>-2984</v>
      </c>
      <c r="P22" s="108"/>
      <c r="Q22" s="253" t="s">
        <v>11</v>
      </c>
      <c r="R22" s="254"/>
      <c r="U22" s="214">
        <v>0</v>
      </c>
      <c r="V22" s="214">
        <v>2983598408</v>
      </c>
      <c r="W22" s="214">
        <v>-2983598408</v>
      </c>
      <c r="X22" s="214" t="s">
        <v>11</v>
      </c>
    </row>
    <row r="23" spans="1:24" ht="15.95" customHeight="1">
      <c r="A23" s="82" t="s">
        <v>211</v>
      </c>
      <c r="B23" s="89"/>
      <c r="C23" s="24"/>
      <c r="D23" s="127"/>
      <c r="E23" s="127" t="s">
        <v>212</v>
      </c>
      <c r="F23" s="127"/>
      <c r="G23" s="110"/>
      <c r="H23" s="110"/>
      <c r="I23" s="110"/>
      <c r="J23" s="101"/>
      <c r="K23" s="251"/>
      <c r="L23" s="252"/>
      <c r="M23" s="102">
        <v>-4219</v>
      </c>
      <c r="N23" s="104"/>
      <c r="O23" s="102">
        <v>4219</v>
      </c>
      <c r="P23" s="108"/>
      <c r="Q23" s="253" t="s">
        <v>11</v>
      </c>
      <c r="R23" s="254"/>
      <c r="U23" s="214">
        <v>0</v>
      </c>
      <c r="V23" s="214">
        <v>-4219097254</v>
      </c>
      <c r="W23" s="214">
        <v>4219097254</v>
      </c>
      <c r="X23" s="214" t="s">
        <v>11</v>
      </c>
    </row>
    <row r="24" spans="1:24" ht="15.95" customHeight="1">
      <c r="A24" s="82" t="s">
        <v>213</v>
      </c>
      <c r="B24" s="89"/>
      <c r="C24" s="24"/>
      <c r="D24" s="127"/>
      <c r="E24" s="127" t="s">
        <v>214</v>
      </c>
      <c r="F24" s="127"/>
      <c r="G24" s="110"/>
      <c r="H24" s="110"/>
      <c r="I24" s="110"/>
      <c r="J24" s="101"/>
      <c r="K24" s="251"/>
      <c r="L24" s="252"/>
      <c r="M24" s="102">
        <v>1619</v>
      </c>
      <c r="N24" s="104"/>
      <c r="O24" s="102">
        <v>-1619</v>
      </c>
      <c r="P24" s="108"/>
      <c r="Q24" s="253" t="s">
        <v>11</v>
      </c>
      <c r="R24" s="254"/>
      <c r="U24" s="214">
        <v>0</v>
      </c>
      <c r="V24" s="214">
        <v>1619387202</v>
      </c>
      <c r="W24" s="214">
        <v>-1619387202</v>
      </c>
      <c r="X24" s="214" t="s">
        <v>11</v>
      </c>
    </row>
    <row r="25" spans="1:24" ht="15.95" customHeight="1">
      <c r="A25" s="82" t="s">
        <v>215</v>
      </c>
      <c r="B25" s="89"/>
      <c r="C25" s="24"/>
      <c r="D25" s="127"/>
      <c r="E25" s="127" t="s">
        <v>216</v>
      </c>
      <c r="F25" s="127"/>
      <c r="G25" s="110"/>
      <c r="H25" s="20"/>
      <c r="I25" s="110"/>
      <c r="J25" s="101"/>
      <c r="K25" s="251"/>
      <c r="L25" s="252"/>
      <c r="M25" s="102">
        <v>-1313</v>
      </c>
      <c r="N25" s="104"/>
      <c r="O25" s="102">
        <v>1313</v>
      </c>
      <c r="P25" s="108"/>
      <c r="Q25" s="253" t="s">
        <v>11</v>
      </c>
      <c r="R25" s="254"/>
      <c r="U25" s="214">
        <v>0</v>
      </c>
      <c r="V25" s="214">
        <v>-1312634318</v>
      </c>
      <c r="W25" s="214">
        <v>1312634318</v>
      </c>
      <c r="X25" s="214" t="s">
        <v>11</v>
      </c>
    </row>
    <row r="26" spans="1:24" ht="15.95" customHeight="1">
      <c r="A26" s="82" t="s">
        <v>217</v>
      </c>
      <c r="B26" s="89"/>
      <c r="C26" s="24"/>
      <c r="D26" s="127" t="s">
        <v>218</v>
      </c>
      <c r="E26" s="110"/>
      <c r="F26" s="110"/>
      <c r="G26" s="110"/>
      <c r="H26" s="110"/>
      <c r="I26" s="110"/>
      <c r="J26" s="101"/>
      <c r="K26" s="102" t="s">
        <v>11</v>
      </c>
      <c r="L26" s="103"/>
      <c r="M26" s="102" t="s">
        <v>339</v>
      </c>
      <c r="N26" s="104"/>
      <c r="O26" s="255"/>
      <c r="P26" s="256"/>
      <c r="Q26" s="257" t="s">
        <v>11</v>
      </c>
      <c r="R26" s="256"/>
      <c r="U26" s="214" t="str">
        <f>IF(COUNTIF(V26:X26,"-")=COUNTA(V26:X26),"-",SUM(V26:X26))</f>
        <v>-</v>
      </c>
      <c r="V26" s="214" t="s">
        <v>339</v>
      </c>
      <c r="W26" s="214" t="s">
        <v>11</v>
      </c>
      <c r="X26" s="214" t="s">
        <v>11</v>
      </c>
    </row>
    <row r="27" spans="1:24" ht="15.95" customHeight="1">
      <c r="A27" s="82" t="s">
        <v>219</v>
      </c>
      <c r="B27" s="89"/>
      <c r="C27" s="24"/>
      <c r="D27" s="127" t="s">
        <v>220</v>
      </c>
      <c r="E27" s="127"/>
      <c r="F27" s="110"/>
      <c r="G27" s="110"/>
      <c r="H27" s="110"/>
      <c r="I27" s="110"/>
      <c r="J27" s="101"/>
      <c r="K27" s="102">
        <v>117</v>
      </c>
      <c r="L27" s="103"/>
      <c r="M27" s="102">
        <v>117</v>
      </c>
      <c r="N27" s="104"/>
      <c r="O27" s="255"/>
      <c r="P27" s="256"/>
      <c r="Q27" s="257" t="s">
        <v>11</v>
      </c>
      <c r="R27" s="256"/>
      <c r="U27" s="214">
        <f>IF(COUNTIF(V27:X27,"-")=COUNTA(V27:X27),"-",SUM(V27:X27))</f>
        <v>117257080</v>
      </c>
      <c r="V27" s="214">
        <v>117257080</v>
      </c>
      <c r="W27" s="214" t="s">
        <v>11</v>
      </c>
      <c r="X27" s="214" t="s">
        <v>11</v>
      </c>
    </row>
    <row r="28" spans="1:24" ht="15.95" customHeight="1">
      <c r="A28" s="82" t="s">
        <v>222</v>
      </c>
      <c r="B28" s="89"/>
      <c r="C28" s="111"/>
      <c r="D28" s="112" t="s">
        <v>35</v>
      </c>
      <c r="E28" s="112"/>
      <c r="F28" s="112"/>
      <c r="G28" s="128"/>
      <c r="H28" s="128"/>
      <c r="I28" s="128"/>
      <c r="J28" s="113"/>
      <c r="K28" s="114" t="s">
        <v>11</v>
      </c>
      <c r="L28" s="115"/>
      <c r="M28" s="114" t="s">
        <v>339</v>
      </c>
      <c r="N28" s="116"/>
      <c r="O28" s="114" t="s">
        <v>339</v>
      </c>
      <c r="P28" s="118"/>
      <c r="Q28" s="249" t="s">
        <v>11</v>
      </c>
      <c r="R28" s="250"/>
      <c r="S28" s="129"/>
      <c r="U28" s="214" t="str">
        <f>IF(COUNTIF(V28:X28,"-")=COUNTA(V28:X28),"-",SUM(V28:X28))</f>
        <v>-</v>
      </c>
      <c r="V28" s="214" t="s">
        <v>339</v>
      </c>
      <c r="W28" s="214" t="s">
        <v>339</v>
      </c>
      <c r="X28" s="214" t="s">
        <v>11</v>
      </c>
    </row>
    <row r="29" spans="1:24" ht="15.95" customHeight="1" thickBot="1">
      <c r="A29" s="82" t="s">
        <v>223</v>
      </c>
      <c r="B29" s="89"/>
      <c r="C29" s="130"/>
      <c r="D29" s="131" t="s">
        <v>224</v>
      </c>
      <c r="E29" s="131"/>
      <c r="F29" s="132"/>
      <c r="G29" s="132"/>
      <c r="H29" s="133"/>
      <c r="I29" s="132"/>
      <c r="J29" s="134"/>
      <c r="K29" s="135">
        <v>-93</v>
      </c>
      <c r="L29" s="136"/>
      <c r="M29" s="135">
        <v>-811</v>
      </c>
      <c r="N29" s="137" t="s">
        <v>341</v>
      </c>
      <c r="O29" s="135">
        <v>719</v>
      </c>
      <c r="P29" s="212"/>
      <c r="Q29" s="138" t="s">
        <v>11</v>
      </c>
      <c r="R29" s="139"/>
      <c r="S29" s="129"/>
      <c r="U29" s="214">
        <f>IF(COUNTIF(V29:X29,"-")=COUNTA(V29:X29),"-",SUM(V29:X29))</f>
        <v>-92639945</v>
      </c>
      <c r="V29" s="214">
        <f>IF(AND(V21="-",COUNTIF(V26:V27,"-")=COUNTA(V26:V27),V28="-"),"-",SUM(V21,V26:V27,V28))</f>
        <v>-811488882</v>
      </c>
      <c r="W29" s="214">
        <f>IF(AND(W20="-",W21="-",COUNTIF(W26:W27,"-")=COUNTA(W26:W27),W28="-"),"-",SUM(W20,W21,W26:W27,W28))</f>
        <v>718848937</v>
      </c>
      <c r="X29" s="214" t="s">
        <v>11</v>
      </c>
    </row>
    <row r="30" spans="1:24" ht="15.95" customHeight="1" thickBot="1">
      <c r="A30" s="82" t="s">
        <v>225</v>
      </c>
      <c r="B30" s="89"/>
      <c r="C30" s="140" t="s">
        <v>226</v>
      </c>
      <c r="D30" s="141"/>
      <c r="E30" s="141"/>
      <c r="F30" s="141"/>
      <c r="G30" s="142"/>
      <c r="H30" s="142"/>
      <c r="I30" s="142"/>
      <c r="J30" s="143"/>
      <c r="K30" s="144">
        <v>60396</v>
      </c>
      <c r="L30" s="145" t="s">
        <v>341</v>
      </c>
      <c r="M30" s="144">
        <v>105047</v>
      </c>
      <c r="N30" s="146"/>
      <c r="O30" s="144">
        <v>-44650</v>
      </c>
      <c r="P30" s="213"/>
      <c r="Q30" s="147" t="s">
        <v>11</v>
      </c>
      <c r="R30" s="148"/>
      <c r="S30" s="129"/>
      <c r="U30" s="214">
        <f>IF(COUNTIF(V30:X30,"-")=COUNTA(V30:X30),"-",SUM(V30:X30))</f>
        <v>60396440901</v>
      </c>
      <c r="V30" s="214">
        <v>105046770915</v>
      </c>
      <c r="W30" s="214">
        <v>-44650330014</v>
      </c>
      <c r="X30" s="214" t="s">
        <v>11</v>
      </c>
    </row>
    <row r="31" spans="1:24" ht="6.75" customHeight="1">
      <c r="B31" s="89"/>
      <c r="C31" s="149"/>
      <c r="D31" s="150"/>
      <c r="E31" s="150"/>
      <c r="F31" s="150"/>
      <c r="G31" s="150"/>
      <c r="H31" s="150"/>
      <c r="I31" s="150"/>
      <c r="J31" s="150"/>
      <c r="K31" s="89"/>
      <c r="L31" s="89"/>
      <c r="M31" s="89"/>
      <c r="N31" s="89"/>
      <c r="O31" s="89"/>
      <c r="P31" s="89"/>
      <c r="Q31" s="89"/>
      <c r="R31" s="19"/>
      <c r="S31" s="129"/>
    </row>
    <row r="32" spans="1:24" ht="15.6" customHeight="1">
      <c r="B32" s="89"/>
      <c r="C32" s="151"/>
      <c r="D32" s="152" t="s">
        <v>323</v>
      </c>
      <c r="F32" s="153"/>
      <c r="G32" s="154"/>
      <c r="H32" s="153"/>
      <c r="I32" s="153"/>
      <c r="J32" s="151"/>
      <c r="K32" s="89"/>
      <c r="L32" s="89"/>
      <c r="M32" s="89"/>
      <c r="N32" s="89"/>
      <c r="O32" s="89"/>
      <c r="P32" s="89"/>
      <c r="Q32" s="89"/>
      <c r="R32" s="19"/>
      <c r="S32" s="129"/>
    </row>
  </sheetData>
  <mergeCells count="28">
    <mergeCell ref="Q28:R28"/>
    <mergeCell ref="K25:L25"/>
    <mergeCell ref="Q25:R25"/>
    <mergeCell ref="O26:P26"/>
    <mergeCell ref="Q26:R26"/>
    <mergeCell ref="O27:P27"/>
    <mergeCell ref="Q27:R27"/>
    <mergeCell ref="Q21:R21"/>
    <mergeCell ref="K22:L22"/>
    <mergeCell ref="Q22:R22"/>
    <mergeCell ref="K23:L23"/>
    <mergeCell ref="Q23:R23"/>
    <mergeCell ref="K24:L24"/>
    <mergeCell ref="Q24:R24"/>
    <mergeCell ref="M16:N16"/>
    <mergeCell ref="M17:N17"/>
    <mergeCell ref="M18:N18"/>
    <mergeCell ref="M19:N19"/>
    <mergeCell ref="M20:N20"/>
    <mergeCell ref="K21:L21"/>
    <mergeCell ref="C9:R9"/>
    <mergeCell ref="C10:R10"/>
    <mergeCell ref="C11:R11"/>
    <mergeCell ref="C13:J14"/>
    <mergeCell ref="K13:L14"/>
    <mergeCell ref="M14:N14"/>
    <mergeCell ref="O14:P14"/>
    <mergeCell ref="Q14:R14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A69"/>
  <sheetViews>
    <sheetView showGridLines="0" topLeftCell="B1" zoomScaleNormal="100" workbookViewId="0">
      <selection activeCell="P15" sqref="P15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50" customWidth="1"/>
    <col min="16" max="16" width="9" style="6"/>
    <col min="17" max="17" width="0" style="6" hidden="1" customWidth="1"/>
    <col min="18" max="16384" width="9" style="6"/>
  </cols>
  <sheetData>
    <row r="8" spans="1:27" s="50" customFormat="1">
      <c r="A8" s="1"/>
      <c r="B8" s="155"/>
      <c r="C8" s="155"/>
      <c r="D8" s="49"/>
      <c r="E8" s="49"/>
      <c r="F8" s="49"/>
      <c r="G8" s="49"/>
      <c r="H8" s="49"/>
      <c r="I8" s="3"/>
      <c r="J8" s="3"/>
      <c r="K8" s="3"/>
      <c r="L8" s="3"/>
      <c r="M8" s="3"/>
      <c r="N8" s="3"/>
    </row>
    <row r="9" spans="1:27" s="50" customFormat="1" ht="24">
      <c r="A9" s="1"/>
      <c r="B9" s="156"/>
      <c r="C9" s="291" t="s">
        <v>362</v>
      </c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</row>
    <row r="10" spans="1:27" s="50" customFormat="1" ht="14.25">
      <c r="A10" s="157"/>
      <c r="B10" s="158"/>
      <c r="C10" s="292" t="s">
        <v>363</v>
      </c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</row>
    <row r="11" spans="1:27" s="50" customFormat="1" ht="14.25">
      <c r="A11" s="157"/>
      <c r="B11" s="158"/>
      <c r="C11" s="292" t="s">
        <v>364</v>
      </c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</row>
    <row r="12" spans="1:27" s="50" customFormat="1" ht="14.25" thickBot="1">
      <c r="A12" s="157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0" t="s">
        <v>333</v>
      </c>
    </row>
    <row r="13" spans="1:27" s="50" customFormat="1">
      <c r="A13" s="157"/>
      <c r="B13" s="158"/>
      <c r="C13" s="293" t="s">
        <v>0</v>
      </c>
      <c r="D13" s="294"/>
      <c r="E13" s="294"/>
      <c r="F13" s="294"/>
      <c r="G13" s="294"/>
      <c r="H13" s="294"/>
      <c r="I13" s="294"/>
      <c r="J13" s="295"/>
      <c r="K13" s="295"/>
      <c r="L13" s="296"/>
      <c r="M13" s="300" t="s">
        <v>316</v>
      </c>
      <c r="N13" s="301"/>
    </row>
    <row r="14" spans="1:27" s="50" customFormat="1" ht="14.25" thickBot="1">
      <c r="A14" s="157" t="s">
        <v>314</v>
      </c>
      <c r="B14" s="158"/>
      <c r="C14" s="297"/>
      <c r="D14" s="298"/>
      <c r="E14" s="298"/>
      <c r="F14" s="298"/>
      <c r="G14" s="298"/>
      <c r="H14" s="298"/>
      <c r="I14" s="298"/>
      <c r="J14" s="298"/>
      <c r="K14" s="298"/>
      <c r="L14" s="299"/>
      <c r="M14" s="302"/>
      <c r="N14" s="303"/>
    </row>
    <row r="15" spans="1:27" s="50" customFormat="1">
      <c r="A15" s="161"/>
      <c r="B15" s="162"/>
      <c r="C15" s="163" t="s">
        <v>328</v>
      </c>
      <c r="D15" s="164"/>
      <c r="E15" s="164"/>
      <c r="F15" s="165"/>
      <c r="G15" s="165"/>
      <c r="H15" s="166"/>
      <c r="I15" s="165"/>
      <c r="J15" s="166"/>
      <c r="K15" s="166"/>
      <c r="L15" s="167"/>
      <c r="M15" s="168"/>
      <c r="N15" s="317"/>
      <c r="AA15" s="318"/>
    </row>
    <row r="16" spans="1:27" s="50" customFormat="1">
      <c r="A16" s="1" t="s">
        <v>229</v>
      </c>
      <c r="B16" s="3"/>
      <c r="C16" s="169"/>
      <c r="D16" s="170" t="s">
        <v>230</v>
      </c>
      <c r="E16" s="170"/>
      <c r="F16" s="171"/>
      <c r="G16" s="171"/>
      <c r="H16" s="159"/>
      <c r="I16" s="171"/>
      <c r="J16" s="159"/>
      <c r="K16" s="159"/>
      <c r="L16" s="172"/>
      <c r="M16" s="173">
        <v>27794</v>
      </c>
      <c r="N16" s="319"/>
      <c r="Q16" s="50">
        <f>IF(AND(Q17="-",Q22="-"),"-",SUM(Q17,Q22))</f>
        <v>27793733670</v>
      </c>
      <c r="AA16" s="318"/>
    </row>
    <row r="17" spans="1:27" s="50" customFormat="1">
      <c r="A17" s="1" t="s">
        <v>231</v>
      </c>
      <c r="B17" s="3"/>
      <c r="C17" s="169"/>
      <c r="D17" s="170"/>
      <c r="E17" s="170" t="s">
        <v>232</v>
      </c>
      <c r="F17" s="171"/>
      <c r="G17" s="171"/>
      <c r="H17" s="171"/>
      <c r="I17" s="171"/>
      <c r="J17" s="159"/>
      <c r="K17" s="159"/>
      <c r="L17" s="172"/>
      <c r="M17" s="173">
        <v>10154</v>
      </c>
      <c r="N17" s="319"/>
      <c r="Q17" s="50">
        <f>IF(COUNTIF(Q18:Q21,"-")=COUNTA(Q18:Q21),"-",SUM(Q18:Q21))</f>
        <v>10153558994</v>
      </c>
      <c r="AA17" s="318"/>
    </row>
    <row r="18" spans="1:27" s="50" customFormat="1">
      <c r="A18" s="1" t="s">
        <v>233</v>
      </c>
      <c r="B18" s="3"/>
      <c r="C18" s="169"/>
      <c r="D18" s="170"/>
      <c r="E18" s="170"/>
      <c r="F18" s="171" t="s">
        <v>234</v>
      </c>
      <c r="G18" s="171"/>
      <c r="H18" s="171"/>
      <c r="I18" s="171"/>
      <c r="J18" s="159"/>
      <c r="K18" s="159"/>
      <c r="L18" s="172"/>
      <c r="M18" s="173">
        <v>3738</v>
      </c>
      <c r="N18" s="319"/>
      <c r="Q18" s="50">
        <v>3737502241</v>
      </c>
      <c r="AA18" s="318"/>
    </row>
    <row r="19" spans="1:27" s="50" customFormat="1">
      <c r="A19" s="1" t="s">
        <v>235</v>
      </c>
      <c r="B19" s="3"/>
      <c r="C19" s="169"/>
      <c r="D19" s="170"/>
      <c r="E19" s="170"/>
      <c r="F19" s="171" t="s">
        <v>236</v>
      </c>
      <c r="G19" s="171"/>
      <c r="H19" s="171"/>
      <c r="I19" s="171"/>
      <c r="J19" s="159"/>
      <c r="K19" s="159"/>
      <c r="L19" s="172"/>
      <c r="M19" s="173">
        <v>5685</v>
      </c>
      <c r="N19" s="319"/>
      <c r="Q19" s="50">
        <v>5685154246</v>
      </c>
      <c r="AA19" s="318"/>
    </row>
    <row r="20" spans="1:27" s="50" customFormat="1">
      <c r="A20" s="1" t="s">
        <v>237</v>
      </c>
      <c r="B20" s="3"/>
      <c r="C20" s="174"/>
      <c r="D20" s="159"/>
      <c r="E20" s="159"/>
      <c r="F20" s="159" t="s">
        <v>238</v>
      </c>
      <c r="G20" s="159"/>
      <c r="H20" s="159"/>
      <c r="I20" s="159"/>
      <c r="J20" s="159"/>
      <c r="K20" s="159"/>
      <c r="L20" s="172"/>
      <c r="M20" s="173">
        <v>354</v>
      </c>
      <c r="N20" s="319"/>
      <c r="Q20" s="50">
        <v>353885710</v>
      </c>
      <c r="AA20" s="318"/>
    </row>
    <row r="21" spans="1:27" s="50" customFormat="1">
      <c r="A21" s="1" t="s">
        <v>239</v>
      </c>
      <c r="B21" s="3"/>
      <c r="C21" s="175"/>
      <c r="D21" s="176"/>
      <c r="E21" s="159"/>
      <c r="F21" s="176" t="s">
        <v>240</v>
      </c>
      <c r="G21" s="176"/>
      <c r="H21" s="176"/>
      <c r="I21" s="176"/>
      <c r="J21" s="159"/>
      <c r="K21" s="159"/>
      <c r="L21" s="172"/>
      <c r="M21" s="173">
        <v>377</v>
      </c>
      <c r="N21" s="319"/>
      <c r="Q21" s="50">
        <v>377016797</v>
      </c>
      <c r="AA21" s="318"/>
    </row>
    <row r="22" spans="1:27" s="50" customFormat="1">
      <c r="A22" s="1" t="s">
        <v>241</v>
      </c>
      <c r="B22" s="3"/>
      <c r="C22" s="174"/>
      <c r="D22" s="176"/>
      <c r="E22" s="159" t="s">
        <v>242</v>
      </c>
      <c r="F22" s="176"/>
      <c r="G22" s="176"/>
      <c r="H22" s="176"/>
      <c r="I22" s="176"/>
      <c r="J22" s="159"/>
      <c r="K22" s="159"/>
      <c r="L22" s="172"/>
      <c r="M22" s="173">
        <v>17640</v>
      </c>
      <c r="N22" s="319"/>
      <c r="Q22" s="50">
        <f>IF(COUNTIF(Q23:Q26,"-")=COUNTA(Q23:Q26),"-",SUM(Q23:Q26))</f>
        <v>17640174676</v>
      </c>
      <c r="AA22" s="318"/>
    </row>
    <row r="23" spans="1:27" s="50" customFormat="1">
      <c r="A23" s="1" t="s">
        <v>243</v>
      </c>
      <c r="B23" s="3"/>
      <c r="C23" s="174"/>
      <c r="D23" s="176"/>
      <c r="E23" s="176"/>
      <c r="F23" s="159" t="s">
        <v>244</v>
      </c>
      <c r="G23" s="176"/>
      <c r="H23" s="176"/>
      <c r="I23" s="176"/>
      <c r="J23" s="159"/>
      <c r="K23" s="159"/>
      <c r="L23" s="172"/>
      <c r="M23" s="173">
        <v>6688</v>
      </c>
      <c r="N23" s="319"/>
      <c r="Q23" s="50">
        <v>6688200704</v>
      </c>
      <c r="AA23" s="318"/>
    </row>
    <row r="24" spans="1:27" s="50" customFormat="1">
      <c r="A24" s="1" t="s">
        <v>245</v>
      </c>
      <c r="B24" s="3"/>
      <c r="C24" s="174"/>
      <c r="D24" s="176"/>
      <c r="E24" s="176"/>
      <c r="F24" s="159" t="s">
        <v>246</v>
      </c>
      <c r="G24" s="176"/>
      <c r="H24" s="176"/>
      <c r="I24" s="176"/>
      <c r="J24" s="159"/>
      <c r="K24" s="159"/>
      <c r="L24" s="172"/>
      <c r="M24" s="173">
        <v>10823</v>
      </c>
      <c r="N24" s="319"/>
      <c r="Q24" s="50">
        <v>10822547171</v>
      </c>
      <c r="AA24" s="318"/>
    </row>
    <row r="25" spans="1:27" s="50" customFormat="1">
      <c r="A25" s="1" t="s">
        <v>247</v>
      </c>
      <c r="B25" s="3"/>
      <c r="C25" s="174"/>
      <c r="D25" s="159"/>
      <c r="E25" s="176"/>
      <c r="F25" s="159" t="s">
        <v>248</v>
      </c>
      <c r="G25" s="176"/>
      <c r="H25" s="176"/>
      <c r="I25" s="176"/>
      <c r="J25" s="159"/>
      <c r="K25" s="159"/>
      <c r="L25" s="172"/>
      <c r="M25" s="173">
        <v>0</v>
      </c>
      <c r="N25" s="320"/>
      <c r="Q25" s="50">
        <v>0</v>
      </c>
      <c r="AA25" s="318"/>
    </row>
    <row r="26" spans="1:27" s="50" customFormat="1">
      <c r="A26" s="1" t="s">
        <v>249</v>
      </c>
      <c r="B26" s="3"/>
      <c r="C26" s="174"/>
      <c r="D26" s="159"/>
      <c r="E26" s="177"/>
      <c r="F26" s="176" t="s">
        <v>240</v>
      </c>
      <c r="G26" s="159"/>
      <c r="H26" s="176"/>
      <c r="I26" s="176"/>
      <c r="J26" s="159"/>
      <c r="K26" s="159"/>
      <c r="L26" s="172"/>
      <c r="M26" s="173">
        <v>129</v>
      </c>
      <c r="N26" s="319"/>
      <c r="Q26" s="50">
        <v>129426801</v>
      </c>
      <c r="AA26" s="318"/>
    </row>
    <row r="27" spans="1:27" s="50" customFormat="1">
      <c r="A27" s="1" t="s">
        <v>250</v>
      </c>
      <c r="B27" s="3"/>
      <c r="C27" s="174"/>
      <c r="D27" s="159" t="s">
        <v>251</v>
      </c>
      <c r="E27" s="177"/>
      <c r="F27" s="176"/>
      <c r="G27" s="176"/>
      <c r="H27" s="176"/>
      <c r="I27" s="176"/>
      <c r="J27" s="159"/>
      <c r="K27" s="159"/>
      <c r="L27" s="172"/>
      <c r="M27" s="173">
        <v>30126</v>
      </c>
      <c r="N27" s="319"/>
      <c r="Q27" s="50">
        <f>IF(COUNTIF(Q28:Q31,"-")=COUNTA(Q28:Q31),"-",SUM(Q28:Q31))</f>
        <v>30126348664</v>
      </c>
      <c r="AA27" s="318"/>
    </row>
    <row r="28" spans="1:27" s="50" customFormat="1">
      <c r="A28" s="1" t="s">
        <v>252</v>
      </c>
      <c r="B28" s="3"/>
      <c r="C28" s="174"/>
      <c r="D28" s="159"/>
      <c r="E28" s="177" t="s">
        <v>253</v>
      </c>
      <c r="F28" s="176"/>
      <c r="G28" s="176"/>
      <c r="H28" s="176"/>
      <c r="I28" s="176"/>
      <c r="J28" s="159"/>
      <c r="K28" s="159"/>
      <c r="L28" s="172"/>
      <c r="M28" s="173">
        <v>20317</v>
      </c>
      <c r="N28" s="319"/>
      <c r="Q28" s="50">
        <v>20317072077</v>
      </c>
      <c r="AA28" s="318"/>
    </row>
    <row r="29" spans="1:27" s="50" customFormat="1">
      <c r="A29" s="1" t="s">
        <v>254</v>
      </c>
      <c r="B29" s="3"/>
      <c r="C29" s="174"/>
      <c r="D29" s="159"/>
      <c r="E29" s="177" t="s">
        <v>255</v>
      </c>
      <c r="F29" s="176"/>
      <c r="G29" s="176"/>
      <c r="H29" s="176"/>
      <c r="I29" s="176"/>
      <c r="J29" s="159"/>
      <c r="K29" s="159"/>
      <c r="L29" s="172"/>
      <c r="M29" s="173">
        <v>7109</v>
      </c>
      <c r="N29" s="319"/>
      <c r="Q29" s="50">
        <v>7108821756</v>
      </c>
      <c r="AA29" s="318"/>
    </row>
    <row r="30" spans="1:27" s="50" customFormat="1">
      <c r="A30" s="1" t="s">
        <v>256</v>
      </c>
      <c r="B30" s="3"/>
      <c r="C30" s="174"/>
      <c r="D30" s="159"/>
      <c r="E30" s="177" t="s">
        <v>257</v>
      </c>
      <c r="F30" s="176"/>
      <c r="G30" s="176"/>
      <c r="H30" s="176"/>
      <c r="I30" s="176"/>
      <c r="J30" s="159"/>
      <c r="K30" s="159"/>
      <c r="L30" s="172"/>
      <c r="M30" s="173">
        <v>1910</v>
      </c>
      <c r="N30" s="319"/>
      <c r="Q30" s="50">
        <v>1910335730</v>
      </c>
      <c r="AA30" s="318"/>
    </row>
    <row r="31" spans="1:27" s="50" customFormat="1">
      <c r="A31" s="1" t="s">
        <v>258</v>
      </c>
      <c r="B31" s="3"/>
      <c r="C31" s="174"/>
      <c r="D31" s="159"/>
      <c r="E31" s="177" t="s">
        <v>259</v>
      </c>
      <c r="F31" s="176"/>
      <c r="G31" s="176"/>
      <c r="H31" s="176"/>
      <c r="I31" s="177"/>
      <c r="J31" s="159"/>
      <c r="K31" s="159"/>
      <c r="L31" s="172"/>
      <c r="M31" s="173">
        <v>790</v>
      </c>
      <c r="N31" s="319"/>
      <c r="Q31" s="50">
        <v>790119101</v>
      </c>
      <c r="AA31" s="318"/>
    </row>
    <row r="32" spans="1:27" s="50" customFormat="1">
      <c r="A32" s="1" t="s">
        <v>260</v>
      </c>
      <c r="B32" s="3"/>
      <c r="C32" s="174"/>
      <c r="D32" s="159" t="s">
        <v>261</v>
      </c>
      <c r="E32" s="177"/>
      <c r="F32" s="176"/>
      <c r="G32" s="176"/>
      <c r="H32" s="176"/>
      <c r="I32" s="177"/>
      <c r="J32" s="159"/>
      <c r="K32" s="159"/>
      <c r="L32" s="172"/>
      <c r="M32" s="173" t="s">
        <v>11</v>
      </c>
      <c r="N32" s="319"/>
      <c r="Q32" s="50" t="str">
        <f>IF(COUNTIF(Q33:Q34,"-")=COUNTA(Q33:Q34),"-",SUM(Q33:Q34))</f>
        <v>-</v>
      </c>
      <c r="AA32" s="318"/>
    </row>
    <row r="33" spans="1:27" s="50" customFormat="1">
      <c r="A33" s="1" t="s">
        <v>262</v>
      </c>
      <c r="B33" s="3"/>
      <c r="C33" s="174"/>
      <c r="D33" s="159"/>
      <c r="E33" s="177" t="s">
        <v>263</v>
      </c>
      <c r="F33" s="176"/>
      <c r="G33" s="176"/>
      <c r="H33" s="176"/>
      <c r="I33" s="176"/>
      <c r="J33" s="159"/>
      <c r="K33" s="159"/>
      <c r="L33" s="172"/>
      <c r="M33" s="173" t="s">
        <v>365</v>
      </c>
      <c r="N33" s="319"/>
      <c r="Q33" s="50" t="s">
        <v>11</v>
      </c>
      <c r="AA33" s="318"/>
    </row>
    <row r="34" spans="1:27" s="50" customFormat="1">
      <c r="A34" s="1" t="s">
        <v>264</v>
      </c>
      <c r="B34" s="3"/>
      <c r="C34" s="174"/>
      <c r="D34" s="159"/>
      <c r="E34" s="177" t="s">
        <v>240</v>
      </c>
      <c r="F34" s="176"/>
      <c r="G34" s="176"/>
      <c r="H34" s="176"/>
      <c r="I34" s="176"/>
      <c r="J34" s="159"/>
      <c r="K34" s="159"/>
      <c r="L34" s="172"/>
      <c r="M34" s="173" t="s">
        <v>365</v>
      </c>
      <c r="N34" s="319"/>
      <c r="Q34" s="50" t="s">
        <v>11</v>
      </c>
      <c r="AA34" s="318"/>
    </row>
    <row r="35" spans="1:27" s="50" customFormat="1">
      <c r="A35" s="1" t="s">
        <v>265</v>
      </c>
      <c r="B35" s="3"/>
      <c r="C35" s="174"/>
      <c r="D35" s="159" t="s">
        <v>266</v>
      </c>
      <c r="E35" s="177"/>
      <c r="F35" s="176"/>
      <c r="G35" s="176"/>
      <c r="H35" s="176"/>
      <c r="I35" s="176"/>
      <c r="J35" s="159"/>
      <c r="K35" s="159"/>
      <c r="L35" s="172"/>
      <c r="M35" s="173">
        <v>0</v>
      </c>
      <c r="N35" s="319"/>
      <c r="Q35" s="50">
        <v>0</v>
      </c>
      <c r="AA35" s="318"/>
    </row>
    <row r="36" spans="1:27" s="50" customFormat="1">
      <c r="A36" s="1" t="s">
        <v>227</v>
      </c>
      <c r="B36" s="3"/>
      <c r="C36" s="178" t="s">
        <v>228</v>
      </c>
      <c r="D36" s="179"/>
      <c r="E36" s="180"/>
      <c r="F36" s="181"/>
      <c r="G36" s="181"/>
      <c r="H36" s="181"/>
      <c r="I36" s="181"/>
      <c r="J36" s="179"/>
      <c r="K36" s="179"/>
      <c r="L36" s="182"/>
      <c r="M36" s="183">
        <v>2333</v>
      </c>
      <c r="N36" s="321" t="s">
        <v>341</v>
      </c>
      <c r="Q36" s="50">
        <f>IF(COUNTIF(Q16:Q35,"-")=COUNTA(Q16:Q35),"-",SUM(Q27,Q35)-SUM(Q16,Q32))</f>
        <v>2332614994</v>
      </c>
      <c r="AA36" s="318"/>
    </row>
    <row r="37" spans="1:27" s="50" customFormat="1">
      <c r="A37" s="1"/>
      <c r="B37" s="3"/>
      <c r="C37" s="174" t="s">
        <v>329</v>
      </c>
      <c r="D37" s="159"/>
      <c r="E37" s="177"/>
      <c r="F37" s="176"/>
      <c r="G37" s="176"/>
      <c r="H37" s="176"/>
      <c r="I37" s="177"/>
      <c r="J37" s="159"/>
      <c r="K37" s="159"/>
      <c r="L37" s="172"/>
      <c r="M37" s="184"/>
      <c r="N37" s="322"/>
      <c r="AA37" s="318"/>
    </row>
    <row r="38" spans="1:27" s="50" customFormat="1">
      <c r="A38" s="1" t="s">
        <v>269</v>
      </c>
      <c r="B38" s="3"/>
      <c r="C38" s="174"/>
      <c r="D38" s="159" t="s">
        <v>270</v>
      </c>
      <c r="E38" s="177"/>
      <c r="F38" s="176"/>
      <c r="G38" s="176"/>
      <c r="H38" s="176"/>
      <c r="I38" s="176"/>
      <c r="J38" s="159"/>
      <c r="K38" s="159"/>
      <c r="L38" s="172"/>
      <c r="M38" s="173">
        <v>3975</v>
      </c>
      <c r="N38" s="319"/>
      <c r="Q38" s="50">
        <f>IF(COUNTIF(Q39:Q43,"-")=COUNTA(Q39:Q43),"-",SUM(Q39:Q43))</f>
        <v>3974662319</v>
      </c>
      <c r="AA38" s="318"/>
    </row>
    <row r="39" spans="1:27" s="50" customFormat="1">
      <c r="A39" s="1" t="s">
        <v>271</v>
      </c>
      <c r="B39" s="3"/>
      <c r="C39" s="174"/>
      <c r="D39" s="159"/>
      <c r="E39" s="177" t="s">
        <v>272</v>
      </c>
      <c r="F39" s="176"/>
      <c r="G39" s="176"/>
      <c r="H39" s="176"/>
      <c r="I39" s="176"/>
      <c r="J39" s="159"/>
      <c r="K39" s="159"/>
      <c r="L39" s="172"/>
      <c r="M39" s="173">
        <v>2254</v>
      </c>
      <c r="N39" s="319"/>
      <c r="Q39" s="50">
        <v>2253623449</v>
      </c>
      <c r="AA39" s="318"/>
    </row>
    <row r="40" spans="1:27" s="50" customFormat="1">
      <c r="A40" s="1" t="s">
        <v>273</v>
      </c>
      <c r="B40" s="3"/>
      <c r="C40" s="174"/>
      <c r="D40" s="159"/>
      <c r="E40" s="177" t="s">
        <v>274</v>
      </c>
      <c r="F40" s="176"/>
      <c r="G40" s="176"/>
      <c r="H40" s="176"/>
      <c r="I40" s="176"/>
      <c r="J40" s="159"/>
      <c r="K40" s="159"/>
      <c r="L40" s="172"/>
      <c r="M40" s="173">
        <v>1459</v>
      </c>
      <c r="N40" s="319"/>
      <c r="Q40" s="50">
        <v>1459038870</v>
      </c>
      <c r="AA40" s="318"/>
    </row>
    <row r="41" spans="1:27" s="50" customFormat="1">
      <c r="A41" s="1" t="s">
        <v>275</v>
      </c>
      <c r="B41" s="3"/>
      <c r="C41" s="174"/>
      <c r="D41" s="159"/>
      <c r="E41" s="177" t="s">
        <v>276</v>
      </c>
      <c r="F41" s="176"/>
      <c r="G41" s="176"/>
      <c r="H41" s="176"/>
      <c r="I41" s="176"/>
      <c r="J41" s="159"/>
      <c r="K41" s="159"/>
      <c r="L41" s="172"/>
      <c r="M41" s="173" t="s">
        <v>365</v>
      </c>
      <c r="N41" s="319"/>
      <c r="Q41" s="50" t="s">
        <v>11</v>
      </c>
      <c r="AA41" s="318"/>
    </row>
    <row r="42" spans="1:27" s="50" customFormat="1">
      <c r="A42" s="1" t="s">
        <v>277</v>
      </c>
      <c r="B42" s="3"/>
      <c r="C42" s="174"/>
      <c r="D42" s="159"/>
      <c r="E42" s="177" t="s">
        <v>278</v>
      </c>
      <c r="F42" s="176"/>
      <c r="G42" s="176"/>
      <c r="H42" s="176"/>
      <c r="I42" s="176"/>
      <c r="J42" s="159"/>
      <c r="K42" s="159"/>
      <c r="L42" s="172"/>
      <c r="M42" s="173">
        <v>262</v>
      </c>
      <c r="N42" s="319"/>
      <c r="Q42" s="50">
        <v>262000000</v>
      </c>
      <c r="AA42" s="318"/>
    </row>
    <row r="43" spans="1:27" s="50" customFormat="1">
      <c r="A43" s="1" t="s">
        <v>279</v>
      </c>
      <c r="B43" s="3"/>
      <c r="C43" s="174"/>
      <c r="D43" s="159"/>
      <c r="E43" s="177" t="s">
        <v>240</v>
      </c>
      <c r="F43" s="176"/>
      <c r="G43" s="176"/>
      <c r="H43" s="176"/>
      <c r="I43" s="176"/>
      <c r="J43" s="159"/>
      <c r="K43" s="159"/>
      <c r="L43" s="172"/>
      <c r="M43" s="173" t="s">
        <v>365</v>
      </c>
      <c r="N43" s="319"/>
      <c r="Q43" s="50" t="s">
        <v>11</v>
      </c>
      <c r="AA43" s="318"/>
    </row>
    <row r="44" spans="1:27" s="50" customFormat="1">
      <c r="A44" s="1" t="s">
        <v>280</v>
      </c>
      <c r="B44" s="3"/>
      <c r="C44" s="174"/>
      <c r="D44" s="159" t="s">
        <v>281</v>
      </c>
      <c r="E44" s="177"/>
      <c r="F44" s="176"/>
      <c r="G44" s="176"/>
      <c r="H44" s="176"/>
      <c r="I44" s="177"/>
      <c r="J44" s="159"/>
      <c r="K44" s="159"/>
      <c r="L44" s="172"/>
      <c r="M44" s="173">
        <v>2054</v>
      </c>
      <c r="N44" s="319"/>
      <c r="Q44" s="50">
        <f>IF(COUNTIF(Q45:Q49,"-")=COUNTA(Q45:Q49),"-",SUM(Q45:Q49))</f>
        <v>2053941865</v>
      </c>
      <c r="AA44" s="318"/>
    </row>
    <row r="45" spans="1:27" s="50" customFormat="1">
      <c r="A45" s="1" t="s">
        <v>282</v>
      </c>
      <c r="B45" s="3"/>
      <c r="C45" s="174"/>
      <c r="D45" s="159"/>
      <c r="E45" s="177" t="s">
        <v>255</v>
      </c>
      <c r="F45" s="176"/>
      <c r="G45" s="176"/>
      <c r="H45" s="176"/>
      <c r="I45" s="177"/>
      <c r="J45" s="159"/>
      <c r="K45" s="159"/>
      <c r="L45" s="172"/>
      <c r="M45" s="173">
        <v>589</v>
      </c>
      <c r="N45" s="319"/>
      <c r="Q45" s="50">
        <v>589347974</v>
      </c>
      <c r="AA45" s="318"/>
    </row>
    <row r="46" spans="1:27" s="50" customFormat="1">
      <c r="A46" s="1" t="s">
        <v>283</v>
      </c>
      <c r="B46" s="3"/>
      <c r="C46" s="174"/>
      <c r="D46" s="159"/>
      <c r="E46" s="177" t="s">
        <v>284</v>
      </c>
      <c r="F46" s="176"/>
      <c r="G46" s="176"/>
      <c r="H46" s="176"/>
      <c r="I46" s="177"/>
      <c r="J46" s="159"/>
      <c r="K46" s="159"/>
      <c r="L46" s="172"/>
      <c r="M46" s="173">
        <v>1145</v>
      </c>
      <c r="N46" s="319"/>
      <c r="Q46" s="50">
        <v>1145120000</v>
      </c>
      <c r="AA46" s="318"/>
    </row>
    <row r="47" spans="1:27" s="50" customFormat="1">
      <c r="A47" s="1" t="s">
        <v>285</v>
      </c>
      <c r="B47" s="3"/>
      <c r="C47" s="174"/>
      <c r="D47" s="159"/>
      <c r="E47" s="177" t="s">
        <v>286</v>
      </c>
      <c r="F47" s="176"/>
      <c r="G47" s="159"/>
      <c r="H47" s="176"/>
      <c r="I47" s="176"/>
      <c r="J47" s="159"/>
      <c r="K47" s="159"/>
      <c r="L47" s="172"/>
      <c r="M47" s="173">
        <v>263</v>
      </c>
      <c r="N47" s="319"/>
      <c r="Q47" s="50">
        <v>262873728</v>
      </c>
      <c r="AA47" s="318"/>
    </row>
    <row r="48" spans="1:27" s="50" customFormat="1">
      <c r="A48" s="1" t="s">
        <v>287</v>
      </c>
      <c r="B48" s="3"/>
      <c r="C48" s="174"/>
      <c r="D48" s="159"/>
      <c r="E48" s="177" t="s">
        <v>288</v>
      </c>
      <c r="F48" s="176"/>
      <c r="G48" s="159"/>
      <c r="H48" s="176"/>
      <c r="I48" s="176"/>
      <c r="J48" s="159"/>
      <c r="K48" s="159"/>
      <c r="L48" s="172"/>
      <c r="M48" s="173">
        <v>1</v>
      </c>
      <c r="N48" s="319"/>
      <c r="Q48" s="50">
        <v>1044016</v>
      </c>
      <c r="AA48" s="318"/>
    </row>
    <row r="49" spans="1:27" s="50" customFormat="1">
      <c r="A49" s="1" t="s">
        <v>289</v>
      </c>
      <c r="B49" s="3"/>
      <c r="C49" s="174"/>
      <c r="D49" s="159"/>
      <c r="E49" s="177" t="s">
        <v>259</v>
      </c>
      <c r="F49" s="176"/>
      <c r="G49" s="176"/>
      <c r="H49" s="176"/>
      <c r="I49" s="176"/>
      <c r="J49" s="159"/>
      <c r="K49" s="159"/>
      <c r="L49" s="172"/>
      <c r="M49" s="173">
        <v>56</v>
      </c>
      <c r="N49" s="319"/>
      <c r="Q49" s="50">
        <v>55556147</v>
      </c>
      <c r="AA49" s="318"/>
    </row>
    <row r="50" spans="1:27" s="50" customFormat="1">
      <c r="A50" s="1" t="s">
        <v>267</v>
      </c>
      <c r="B50" s="3"/>
      <c r="C50" s="178" t="s">
        <v>268</v>
      </c>
      <c r="D50" s="179"/>
      <c r="E50" s="180"/>
      <c r="F50" s="181"/>
      <c r="G50" s="181"/>
      <c r="H50" s="181"/>
      <c r="I50" s="181"/>
      <c r="J50" s="179"/>
      <c r="K50" s="179"/>
      <c r="L50" s="182"/>
      <c r="M50" s="183">
        <v>-1921</v>
      </c>
      <c r="N50" s="321"/>
      <c r="Q50" s="50">
        <f>IF(AND(Q38="-",Q44="-"),"-",SUM(Q44)-SUM(Q38))</f>
        <v>-1920720454</v>
      </c>
      <c r="AA50" s="318"/>
    </row>
    <row r="51" spans="1:27" s="50" customFormat="1">
      <c r="A51" s="1"/>
      <c r="B51" s="3"/>
      <c r="C51" s="174" t="s">
        <v>330</v>
      </c>
      <c r="D51" s="159"/>
      <c r="E51" s="177"/>
      <c r="F51" s="176"/>
      <c r="G51" s="176"/>
      <c r="H51" s="176"/>
      <c r="I51" s="176"/>
      <c r="J51" s="159"/>
      <c r="K51" s="159"/>
      <c r="L51" s="172"/>
      <c r="M51" s="184"/>
      <c r="N51" s="322"/>
      <c r="AA51" s="318"/>
    </row>
    <row r="52" spans="1:27" s="50" customFormat="1">
      <c r="A52" s="1" t="s">
        <v>292</v>
      </c>
      <c r="B52" s="3"/>
      <c r="C52" s="174"/>
      <c r="D52" s="159" t="s">
        <v>293</v>
      </c>
      <c r="E52" s="177"/>
      <c r="F52" s="176"/>
      <c r="G52" s="176"/>
      <c r="H52" s="176"/>
      <c r="I52" s="176"/>
      <c r="J52" s="159"/>
      <c r="K52" s="159"/>
      <c r="L52" s="172"/>
      <c r="M52" s="173">
        <v>2271</v>
      </c>
      <c r="N52" s="319"/>
      <c r="Q52" s="50">
        <f>IF(COUNTIF(Q53:Q54,"-")=COUNTA(Q53:Q54),"-",SUM(Q53:Q54))</f>
        <v>2270554455</v>
      </c>
      <c r="AA52" s="318"/>
    </row>
    <row r="53" spans="1:27" s="50" customFormat="1">
      <c r="A53" s="1" t="s">
        <v>294</v>
      </c>
      <c r="B53" s="3"/>
      <c r="C53" s="174"/>
      <c r="D53" s="159"/>
      <c r="E53" s="177" t="s">
        <v>331</v>
      </c>
      <c r="F53" s="176"/>
      <c r="G53" s="176"/>
      <c r="H53" s="176"/>
      <c r="I53" s="176"/>
      <c r="J53" s="159"/>
      <c r="K53" s="159"/>
      <c r="L53" s="172"/>
      <c r="M53" s="173">
        <v>2271</v>
      </c>
      <c r="N53" s="319"/>
      <c r="Q53" s="50">
        <v>2270554455</v>
      </c>
      <c r="AA53" s="318"/>
    </row>
    <row r="54" spans="1:27" s="50" customFormat="1">
      <c r="A54" s="1" t="s">
        <v>295</v>
      </c>
      <c r="B54" s="3"/>
      <c r="C54" s="174"/>
      <c r="D54" s="159"/>
      <c r="E54" s="177" t="s">
        <v>240</v>
      </c>
      <c r="F54" s="176"/>
      <c r="G54" s="176"/>
      <c r="H54" s="176"/>
      <c r="I54" s="176"/>
      <c r="J54" s="159"/>
      <c r="K54" s="159"/>
      <c r="L54" s="172"/>
      <c r="M54" s="173" t="s">
        <v>365</v>
      </c>
      <c r="N54" s="319"/>
      <c r="Q54" s="50" t="s">
        <v>11</v>
      </c>
      <c r="AA54" s="318"/>
    </row>
    <row r="55" spans="1:27" s="50" customFormat="1">
      <c r="A55" s="1" t="s">
        <v>296</v>
      </c>
      <c r="B55" s="3"/>
      <c r="C55" s="174"/>
      <c r="D55" s="159" t="s">
        <v>297</v>
      </c>
      <c r="E55" s="177"/>
      <c r="F55" s="176"/>
      <c r="G55" s="176"/>
      <c r="H55" s="176"/>
      <c r="I55" s="176"/>
      <c r="J55" s="159"/>
      <c r="K55" s="159"/>
      <c r="L55" s="172"/>
      <c r="M55" s="173">
        <v>2011</v>
      </c>
      <c r="N55" s="319"/>
      <c r="Q55" s="50">
        <f>IF(COUNTIF(Q56:Q57,"-")=COUNTA(Q56:Q57),"-",SUM(Q56:Q57))</f>
        <v>2010945058</v>
      </c>
      <c r="AA55" s="318"/>
    </row>
    <row r="56" spans="1:27" s="50" customFormat="1">
      <c r="A56" s="1" t="s">
        <v>298</v>
      </c>
      <c r="B56" s="3"/>
      <c r="C56" s="174"/>
      <c r="D56" s="159"/>
      <c r="E56" s="177" t="s">
        <v>332</v>
      </c>
      <c r="F56" s="176"/>
      <c r="G56" s="176"/>
      <c r="H56" s="176"/>
      <c r="I56" s="171"/>
      <c r="J56" s="159"/>
      <c r="K56" s="159"/>
      <c r="L56" s="172"/>
      <c r="M56" s="173">
        <v>1996</v>
      </c>
      <c r="N56" s="319"/>
      <c r="Q56" s="50">
        <v>1996300000</v>
      </c>
      <c r="AA56" s="318"/>
    </row>
    <row r="57" spans="1:27" s="50" customFormat="1">
      <c r="A57" s="1" t="s">
        <v>299</v>
      </c>
      <c r="B57" s="3"/>
      <c r="C57" s="174"/>
      <c r="D57" s="159"/>
      <c r="E57" s="177" t="s">
        <v>259</v>
      </c>
      <c r="F57" s="176"/>
      <c r="G57" s="176"/>
      <c r="H57" s="176"/>
      <c r="I57" s="188"/>
      <c r="J57" s="159"/>
      <c r="K57" s="159"/>
      <c r="L57" s="172"/>
      <c r="M57" s="173">
        <v>15</v>
      </c>
      <c r="N57" s="319"/>
      <c r="Q57" s="50">
        <v>14645058</v>
      </c>
      <c r="AA57" s="318"/>
    </row>
    <row r="58" spans="1:27" s="50" customFormat="1">
      <c r="A58" s="1" t="s">
        <v>290</v>
      </c>
      <c r="B58" s="3"/>
      <c r="C58" s="178" t="s">
        <v>291</v>
      </c>
      <c r="D58" s="179"/>
      <c r="E58" s="180"/>
      <c r="F58" s="181"/>
      <c r="G58" s="181"/>
      <c r="H58" s="181"/>
      <c r="I58" s="187"/>
      <c r="J58" s="179"/>
      <c r="K58" s="179"/>
      <c r="L58" s="182"/>
      <c r="M58" s="183">
        <v>-260</v>
      </c>
      <c r="N58" s="321"/>
      <c r="Q58" s="50">
        <f>IF(AND(Q52="-",Q55="-"),"-",SUM(Q55)-SUM(Q52))</f>
        <v>-259609397</v>
      </c>
      <c r="AA58" s="318"/>
    </row>
    <row r="59" spans="1:27" s="50" customFormat="1">
      <c r="A59" s="1" t="s">
        <v>300</v>
      </c>
      <c r="B59" s="3"/>
      <c r="C59" s="304" t="s">
        <v>301</v>
      </c>
      <c r="D59" s="305"/>
      <c r="E59" s="305"/>
      <c r="F59" s="305"/>
      <c r="G59" s="305"/>
      <c r="H59" s="305"/>
      <c r="I59" s="305"/>
      <c r="J59" s="305"/>
      <c r="K59" s="305"/>
      <c r="L59" s="306"/>
      <c r="M59" s="183">
        <v>152</v>
      </c>
      <c r="N59" s="321"/>
      <c r="Q59" s="50">
        <f>IF(AND(Q36="-",Q50="-",Q58="-"),"-",SUM(Q36,Q50,Q58))</f>
        <v>152285143</v>
      </c>
      <c r="AA59" s="318"/>
    </row>
    <row r="60" spans="1:27" s="50" customFormat="1" ht="14.25" thickBot="1">
      <c r="A60" s="1" t="s">
        <v>302</v>
      </c>
      <c r="B60" s="3"/>
      <c r="C60" s="282" t="s">
        <v>303</v>
      </c>
      <c r="D60" s="283"/>
      <c r="E60" s="283"/>
      <c r="F60" s="283"/>
      <c r="G60" s="283"/>
      <c r="H60" s="283"/>
      <c r="I60" s="283"/>
      <c r="J60" s="283"/>
      <c r="K60" s="283"/>
      <c r="L60" s="284"/>
      <c r="M60" s="183">
        <v>3872</v>
      </c>
      <c r="N60" s="321"/>
      <c r="Q60" s="50">
        <v>3871744482</v>
      </c>
      <c r="AA60" s="318"/>
    </row>
    <row r="61" spans="1:27" s="50" customFormat="1" ht="14.25" hidden="1" thickBot="1">
      <c r="A61" s="1">
        <v>4435000</v>
      </c>
      <c r="B61" s="3"/>
      <c r="C61" s="285" t="s">
        <v>221</v>
      </c>
      <c r="D61" s="286"/>
      <c r="E61" s="286"/>
      <c r="F61" s="286"/>
      <c r="G61" s="286"/>
      <c r="H61" s="286"/>
      <c r="I61" s="286"/>
      <c r="J61" s="286"/>
      <c r="K61" s="286"/>
      <c r="L61" s="287"/>
      <c r="M61" s="189" t="s">
        <v>365</v>
      </c>
      <c r="N61" s="321"/>
      <c r="Q61" s="50" t="s">
        <v>365</v>
      </c>
      <c r="AA61" s="318"/>
    </row>
    <row r="62" spans="1:27" s="50" customFormat="1" ht="14.25" thickBot="1">
      <c r="A62" s="1" t="s">
        <v>304</v>
      </c>
      <c r="B62" s="3"/>
      <c r="C62" s="288" t="s">
        <v>305</v>
      </c>
      <c r="D62" s="289"/>
      <c r="E62" s="289"/>
      <c r="F62" s="289"/>
      <c r="G62" s="289"/>
      <c r="H62" s="289"/>
      <c r="I62" s="289"/>
      <c r="J62" s="289"/>
      <c r="K62" s="289"/>
      <c r="L62" s="290"/>
      <c r="M62" s="190">
        <v>4024</v>
      </c>
      <c r="N62" s="323"/>
      <c r="Q62" s="50">
        <f>IF(COUNTIF(Q59:Q61,"-")=COUNTA(Q59:Q61),"-",SUM(Q59:Q61))</f>
        <v>4024029625</v>
      </c>
      <c r="AA62" s="318"/>
    </row>
    <row r="63" spans="1:27" s="50" customFormat="1" ht="14.25" thickBot="1">
      <c r="A63" s="1"/>
      <c r="B63" s="3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2"/>
      <c r="N63" s="324"/>
      <c r="AA63" s="318"/>
    </row>
    <row r="64" spans="1:27" s="50" customFormat="1">
      <c r="A64" s="1" t="s">
        <v>306</v>
      </c>
      <c r="B64" s="3"/>
      <c r="C64" s="193" t="s">
        <v>307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5">
        <v>233</v>
      </c>
      <c r="N64" s="325"/>
      <c r="Q64" s="50">
        <v>232771780</v>
      </c>
      <c r="AA64" s="318"/>
    </row>
    <row r="65" spans="1:27" s="50" customFormat="1">
      <c r="A65" s="1" t="s">
        <v>308</v>
      </c>
      <c r="B65" s="3"/>
      <c r="C65" s="196" t="s">
        <v>309</v>
      </c>
      <c r="D65" s="197"/>
      <c r="E65" s="197"/>
      <c r="F65" s="197"/>
      <c r="G65" s="197"/>
      <c r="H65" s="197"/>
      <c r="I65" s="197"/>
      <c r="J65" s="197"/>
      <c r="K65" s="197"/>
      <c r="L65" s="197"/>
      <c r="M65" s="183">
        <v>-1</v>
      </c>
      <c r="N65" s="321"/>
      <c r="Q65" s="50">
        <v>-1105536</v>
      </c>
      <c r="AA65" s="318"/>
    </row>
    <row r="66" spans="1:27" s="50" customFormat="1" ht="14.25" thickBot="1">
      <c r="A66" s="1" t="s">
        <v>310</v>
      </c>
      <c r="B66" s="3"/>
      <c r="C66" s="198" t="s">
        <v>311</v>
      </c>
      <c r="D66" s="199"/>
      <c r="E66" s="199"/>
      <c r="F66" s="199"/>
      <c r="G66" s="199"/>
      <c r="H66" s="199"/>
      <c r="I66" s="199"/>
      <c r="J66" s="199"/>
      <c r="K66" s="199"/>
      <c r="L66" s="199"/>
      <c r="M66" s="200">
        <v>232</v>
      </c>
      <c r="N66" s="326"/>
      <c r="Q66" s="50">
        <f>IF(COUNTIF(Q64:Q65,"-")=COUNTA(Q64:Q65),"-",SUM(Q64:Q65))</f>
        <v>231666244</v>
      </c>
      <c r="AA66" s="318"/>
    </row>
    <row r="67" spans="1:27" s="50" customFormat="1" ht="14.25" thickBot="1">
      <c r="A67" s="1" t="s">
        <v>312</v>
      </c>
      <c r="B67" s="3"/>
      <c r="C67" s="201" t="s">
        <v>313</v>
      </c>
      <c r="D67" s="202"/>
      <c r="E67" s="203"/>
      <c r="F67" s="204"/>
      <c r="G67" s="204"/>
      <c r="H67" s="204"/>
      <c r="I67" s="204"/>
      <c r="J67" s="202"/>
      <c r="K67" s="202"/>
      <c r="L67" s="202"/>
      <c r="M67" s="190">
        <v>4256</v>
      </c>
      <c r="N67" s="323"/>
      <c r="Q67" s="50">
        <f>IF(AND(Q62="-",Q66="-"),"-",SUM(Q62,Q66))</f>
        <v>4255695869</v>
      </c>
      <c r="AA67" s="318"/>
    </row>
    <row r="68" spans="1:27" s="50" customFormat="1" ht="6.75" customHeight="1">
      <c r="A68" s="1"/>
      <c r="B68" s="3"/>
      <c r="C68" s="158"/>
      <c r="D68" s="158"/>
      <c r="E68" s="205"/>
      <c r="F68" s="206"/>
      <c r="G68" s="206"/>
      <c r="H68" s="206"/>
      <c r="I68" s="207"/>
      <c r="J68" s="208"/>
      <c r="K68" s="208"/>
      <c r="L68" s="208"/>
      <c r="M68" s="3"/>
      <c r="N68" s="3"/>
    </row>
    <row r="69" spans="1:27" s="50" customFormat="1">
      <c r="A69" s="1"/>
      <c r="B69" s="3"/>
      <c r="C69" s="158"/>
      <c r="D69" s="209" t="s">
        <v>323</v>
      </c>
      <c r="E69" s="205"/>
      <c r="F69" s="206"/>
      <c r="G69" s="206"/>
      <c r="H69" s="206"/>
      <c r="I69" s="210"/>
      <c r="J69" s="208"/>
      <c r="K69" s="208"/>
      <c r="L69" s="208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AS79"/>
  <sheetViews>
    <sheetView showGridLines="0" topLeftCell="C1" zoomScaleNormal="100" workbookViewId="0">
      <selection activeCell="P15" sqref="P15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8" spans="1:45" s="6" customFormat="1" ht="13.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45" ht="23.25" customHeight="1">
      <c r="C9" s="8"/>
      <c r="D9" s="238" t="s">
        <v>366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</row>
    <row r="10" spans="1:45" ht="21" customHeight="1">
      <c r="D10" s="239" t="s">
        <v>344</v>
      </c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</row>
    <row r="11" spans="1:45" s="11" customFormat="1" ht="16.5" customHeight="1" thickBot="1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333</v>
      </c>
      <c r="AB11" s="13"/>
    </row>
    <row r="12" spans="1:45" s="16" customFormat="1" ht="14.25" customHeight="1" thickBot="1">
      <c r="A12" s="15" t="s">
        <v>314</v>
      </c>
      <c r="B12" s="15" t="s">
        <v>315</v>
      </c>
      <c r="D12" s="235" t="s">
        <v>0</v>
      </c>
      <c r="E12" s="236"/>
      <c r="F12" s="236"/>
      <c r="G12" s="236"/>
      <c r="H12" s="236"/>
      <c r="I12" s="236"/>
      <c r="J12" s="236"/>
      <c r="K12" s="240"/>
      <c r="L12" s="240"/>
      <c r="M12" s="240"/>
      <c r="N12" s="240"/>
      <c r="O12" s="240"/>
      <c r="P12" s="241" t="s">
        <v>316</v>
      </c>
      <c r="Q12" s="242"/>
      <c r="R12" s="236" t="s">
        <v>0</v>
      </c>
      <c r="S12" s="236"/>
      <c r="T12" s="236"/>
      <c r="U12" s="236"/>
      <c r="V12" s="236"/>
      <c r="W12" s="236"/>
      <c r="X12" s="236"/>
      <c r="Y12" s="236"/>
      <c r="Z12" s="241" t="s">
        <v>316</v>
      </c>
      <c r="AA12" s="242"/>
    </row>
    <row r="13" spans="1:45" ht="14.65" customHeight="1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  <c r="AR13" s="308"/>
      <c r="AS13" s="308"/>
    </row>
    <row r="14" spans="1:45" ht="14.65" customHeight="1">
      <c r="A14" s="7" t="s">
        <v>3</v>
      </c>
      <c r="B14" s="7" t="s">
        <v>100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104385</v>
      </c>
      <c r="Q14" s="26"/>
      <c r="R14" s="19"/>
      <c r="S14" s="19" t="s">
        <v>101</v>
      </c>
      <c r="T14" s="19"/>
      <c r="U14" s="19"/>
      <c r="V14" s="19"/>
      <c r="W14" s="19"/>
      <c r="X14" s="19"/>
      <c r="Y14" s="18"/>
      <c r="Z14" s="25">
        <v>46138</v>
      </c>
      <c r="AA14" s="27" t="s">
        <v>341</v>
      </c>
      <c r="AD14" s="9">
        <f>IF(AND(AD15="-",AD43="-",AD46="-"),"-",SUM(AD15,AD43,AD46))</f>
        <v>104384950303</v>
      </c>
      <c r="AE14" s="9">
        <f>IF(COUNTIF(AE15:AE19,"-")=COUNTA(AE15:AE19),"-",SUM(AE15:AE19))</f>
        <v>46138125038</v>
      </c>
      <c r="AR14" s="308"/>
      <c r="AS14" s="308"/>
    </row>
    <row r="15" spans="1:45" ht="14.65" customHeight="1">
      <c r="A15" s="7" t="s">
        <v>5</v>
      </c>
      <c r="B15" s="7" t="s">
        <v>102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99077</v>
      </c>
      <c r="Q15" s="26"/>
      <c r="R15" s="19"/>
      <c r="S15" s="19"/>
      <c r="T15" s="19" t="s">
        <v>367</v>
      </c>
      <c r="U15" s="19"/>
      <c r="V15" s="19"/>
      <c r="W15" s="19"/>
      <c r="X15" s="19"/>
      <c r="Y15" s="18"/>
      <c r="Z15" s="25">
        <v>30692</v>
      </c>
      <c r="AA15" s="27"/>
      <c r="AD15" s="9">
        <f>IF(AND(AD16="-",AD32="-",COUNTIF(AD41:AD42,"-")=COUNTA(AD41:AD42)),"-",SUM(AD16,AD32,AD41:AD42))</f>
        <v>99077470793</v>
      </c>
      <c r="AE15" s="9">
        <v>30691635823</v>
      </c>
      <c r="AR15" s="308"/>
      <c r="AS15" s="308"/>
    </row>
    <row r="16" spans="1:45" ht="14.65" customHeight="1">
      <c r="A16" s="7" t="s">
        <v>7</v>
      </c>
      <c r="B16" s="7" t="s">
        <v>103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41942</v>
      </c>
      <c r="Q16" s="26" t="s">
        <v>341</v>
      </c>
      <c r="R16" s="19"/>
      <c r="S16" s="19"/>
      <c r="T16" s="19" t="s">
        <v>104</v>
      </c>
      <c r="U16" s="19"/>
      <c r="V16" s="19"/>
      <c r="W16" s="19"/>
      <c r="X16" s="19"/>
      <c r="Y16" s="18"/>
      <c r="Z16" s="25" t="s">
        <v>368</v>
      </c>
      <c r="AA16" s="27"/>
      <c r="AD16" s="9">
        <f>IF(COUNTIF(AD17:AD31,"-")=COUNTA(AD17:AD31),"-",SUM(AD17:AD31))</f>
        <v>41942067404</v>
      </c>
      <c r="AE16" s="9" t="s">
        <v>11</v>
      </c>
      <c r="AR16" s="308"/>
      <c r="AS16" s="308"/>
    </row>
    <row r="17" spans="1:45" ht="14.65" customHeight="1">
      <c r="A17" s="7" t="s">
        <v>9</v>
      </c>
      <c r="B17" s="7" t="s">
        <v>105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16802</v>
      </c>
      <c r="Q17" s="26"/>
      <c r="R17" s="19"/>
      <c r="S17" s="19"/>
      <c r="T17" s="19" t="s">
        <v>106</v>
      </c>
      <c r="U17" s="19"/>
      <c r="V17" s="19"/>
      <c r="W17" s="19"/>
      <c r="X17" s="19"/>
      <c r="Y17" s="18"/>
      <c r="Z17" s="25">
        <v>2936</v>
      </c>
      <c r="AA17" s="27"/>
      <c r="AD17" s="9">
        <v>16801830074</v>
      </c>
      <c r="AE17" s="9">
        <v>2935914216</v>
      </c>
      <c r="AR17" s="308"/>
      <c r="AS17" s="308"/>
    </row>
    <row r="18" spans="1:45" ht="14.65" customHeight="1">
      <c r="A18" s="7" t="s">
        <v>12</v>
      </c>
      <c r="B18" s="7" t="s">
        <v>107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1482</v>
      </c>
      <c r="Q18" s="26"/>
      <c r="R18" s="19"/>
      <c r="S18" s="19"/>
      <c r="T18" s="19" t="s">
        <v>108</v>
      </c>
      <c r="U18" s="19"/>
      <c r="V18" s="19"/>
      <c r="W18" s="19"/>
      <c r="X18" s="19"/>
      <c r="Y18" s="18"/>
      <c r="Z18" s="25" t="s">
        <v>368</v>
      </c>
      <c r="AA18" s="27"/>
      <c r="AD18" s="9">
        <v>1481859686</v>
      </c>
      <c r="AE18" s="9" t="s">
        <v>11</v>
      </c>
      <c r="AR18" s="308"/>
      <c r="AS18" s="308"/>
    </row>
    <row r="19" spans="1:45" ht="14.65" customHeight="1">
      <c r="A19" s="7" t="s">
        <v>14</v>
      </c>
      <c r="B19" s="7" t="s">
        <v>109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41484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12511</v>
      </c>
      <c r="AA19" s="27"/>
      <c r="AD19" s="9">
        <v>41484162895</v>
      </c>
      <c r="AE19" s="9">
        <v>12510574999</v>
      </c>
      <c r="AR19" s="308"/>
      <c r="AS19" s="308"/>
    </row>
    <row r="20" spans="1:45" ht="14.65" customHeight="1">
      <c r="A20" s="7" t="s">
        <v>16</v>
      </c>
      <c r="B20" s="7" t="s">
        <v>110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-20532</v>
      </c>
      <c r="Q20" s="26"/>
      <c r="R20" s="19"/>
      <c r="S20" s="19" t="s">
        <v>111</v>
      </c>
      <c r="T20" s="19"/>
      <c r="U20" s="19"/>
      <c r="V20" s="19"/>
      <c r="W20" s="19"/>
      <c r="X20" s="19"/>
      <c r="Y20" s="18"/>
      <c r="Z20" s="25">
        <v>3416</v>
      </c>
      <c r="AA20" s="27" t="s">
        <v>341</v>
      </c>
      <c r="AD20" s="9">
        <v>-20531669266</v>
      </c>
      <c r="AE20" s="9">
        <f>IF(COUNTIF(AE21:AE28,"-")=COUNTA(AE21:AE28),"-",SUM(AE21:AE28))</f>
        <v>3416305874</v>
      </c>
      <c r="AR20" s="308"/>
      <c r="AS20" s="308"/>
    </row>
    <row r="21" spans="1:45" ht="14.65" customHeight="1">
      <c r="A21" s="7" t="s">
        <v>18</v>
      </c>
      <c r="B21" s="7" t="s">
        <v>112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5757</v>
      </c>
      <c r="Q21" s="26"/>
      <c r="R21" s="19"/>
      <c r="S21" s="19"/>
      <c r="T21" s="19" t="s">
        <v>369</v>
      </c>
      <c r="U21" s="19"/>
      <c r="V21" s="19"/>
      <c r="W21" s="19"/>
      <c r="X21" s="19"/>
      <c r="Y21" s="18"/>
      <c r="Z21" s="25">
        <v>2415</v>
      </c>
      <c r="AA21" s="27"/>
      <c r="AD21" s="9">
        <v>5757324381</v>
      </c>
      <c r="AE21" s="9">
        <v>2414672255</v>
      </c>
      <c r="AR21" s="308"/>
      <c r="AS21" s="308"/>
    </row>
    <row r="22" spans="1:45" ht="14.65" customHeight="1">
      <c r="A22" s="7" t="s">
        <v>20</v>
      </c>
      <c r="B22" s="7" t="s">
        <v>113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-3698</v>
      </c>
      <c r="Q22" s="26"/>
      <c r="R22" s="19"/>
      <c r="S22" s="19"/>
      <c r="T22" s="19" t="s">
        <v>114</v>
      </c>
      <c r="U22" s="19"/>
      <c r="V22" s="19"/>
      <c r="W22" s="19"/>
      <c r="X22" s="19"/>
      <c r="Y22" s="18"/>
      <c r="Z22" s="25">
        <v>446</v>
      </c>
      <c r="AA22" s="27"/>
      <c r="AD22" s="9">
        <v>-3697787817</v>
      </c>
      <c r="AE22" s="9">
        <v>445885124</v>
      </c>
      <c r="AR22" s="308"/>
      <c r="AS22" s="308"/>
    </row>
    <row r="23" spans="1:45" ht="14.65" customHeight="1">
      <c r="A23" s="7" t="s">
        <v>22</v>
      </c>
      <c r="B23" s="7" t="s">
        <v>115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1</v>
      </c>
      <c r="Q23" s="26"/>
      <c r="R23" s="19"/>
      <c r="S23" s="19"/>
      <c r="T23" s="19" t="s">
        <v>116</v>
      </c>
      <c r="U23" s="19"/>
      <c r="V23" s="19"/>
      <c r="W23" s="19"/>
      <c r="X23" s="19"/>
      <c r="Y23" s="18"/>
      <c r="Z23" s="25" t="s">
        <v>368</v>
      </c>
      <c r="AA23" s="27"/>
      <c r="AD23" s="9">
        <v>1022130</v>
      </c>
      <c r="AE23" s="9" t="s">
        <v>11</v>
      </c>
      <c r="AR23" s="308"/>
      <c r="AS23" s="308"/>
    </row>
    <row r="24" spans="1:45" ht="14.65" customHeight="1">
      <c r="A24" s="7" t="s">
        <v>24</v>
      </c>
      <c r="B24" s="7" t="s">
        <v>117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-1</v>
      </c>
      <c r="Q24" s="26"/>
      <c r="R24" s="18"/>
      <c r="S24" s="19"/>
      <c r="T24" s="19" t="s">
        <v>118</v>
      </c>
      <c r="U24" s="19"/>
      <c r="V24" s="19"/>
      <c r="W24" s="19"/>
      <c r="X24" s="19"/>
      <c r="Y24" s="18"/>
      <c r="Z24" s="25">
        <v>7</v>
      </c>
      <c r="AA24" s="27"/>
      <c r="AD24" s="9">
        <v>-838907</v>
      </c>
      <c r="AE24" s="9">
        <v>6575300</v>
      </c>
      <c r="AR24" s="308"/>
      <c r="AS24" s="308"/>
    </row>
    <row r="25" spans="1:45" ht="14.65" customHeight="1">
      <c r="A25" s="7" t="s">
        <v>26</v>
      </c>
      <c r="B25" s="7" t="s">
        <v>119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5" t="s">
        <v>368</v>
      </c>
      <c r="Q25" s="26"/>
      <c r="R25" s="18"/>
      <c r="S25" s="19"/>
      <c r="T25" s="19" t="s">
        <v>120</v>
      </c>
      <c r="U25" s="19"/>
      <c r="V25" s="19"/>
      <c r="W25" s="19"/>
      <c r="X25" s="19"/>
      <c r="Y25" s="18"/>
      <c r="Z25" s="25" t="s">
        <v>368</v>
      </c>
      <c r="AA25" s="27"/>
      <c r="AD25" s="9" t="s">
        <v>11</v>
      </c>
      <c r="AE25" s="9" t="s">
        <v>11</v>
      </c>
      <c r="AR25" s="308"/>
      <c r="AS25" s="308"/>
    </row>
    <row r="26" spans="1:45" ht="14.65" customHeight="1">
      <c r="A26" s="7" t="s">
        <v>28</v>
      </c>
      <c r="B26" s="7" t="s">
        <v>121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5" t="s">
        <v>368</v>
      </c>
      <c r="Q26" s="26"/>
      <c r="R26" s="19"/>
      <c r="S26" s="19"/>
      <c r="T26" s="19" t="s">
        <v>122</v>
      </c>
      <c r="U26" s="19"/>
      <c r="V26" s="19"/>
      <c r="W26" s="19"/>
      <c r="X26" s="19"/>
      <c r="Y26" s="18"/>
      <c r="Z26" s="25">
        <v>262</v>
      </c>
      <c r="AA26" s="27"/>
      <c r="AD26" s="9" t="s">
        <v>11</v>
      </c>
      <c r="AE26" s="9">
        <v>261520145</v>
      </c>
      <c r="AR26" s="308"/>
      <c r="AS26" s="308"/>
    </row>
    <row r="27" spans="1:45" ht="14.65" customHeight="1">
      <c r="A27" s="7" t="s">
        <v>30</v>
      </c>
      <c r="B27" s="7" t="s">
        <v>123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5" t="s">
        <v>368</v>
      </c>
      <c r="Q27" s="26"/>
      <c r="R27" s="19"/>
      <c r="S27" s="19"/>
      <c r="T27" s="19" t="s">
        <v>124</v>
      </c>
      <c r="U27" s="19"/>
      <c r="V27" s="19"/>
      <c r="W27" s="19"/>
      <c r="X27" s="19"/>
      <c r="Y27" s="18"/>
      <c r="Z27" s="25">
        <v>288</v>
      </c>
      <c r="AA27" s="27"/>
      <c r="AD27" s="9" t="s">
        <v>11</v>
      </c>
      <c r="AE27" s="9">
        <v>287653050</v>
      </c>
      <c r="AR27" s="308"/>
      <c r="AS27" s="308"/>
    </row>
    <row r="28" spans="1:45" ht="14.65" customHeight="1">
      <c r="A28" s="7" t="s">
        <v>32</v>
      </c>
      <c r="B28" s="7" t="s">
        <v>125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5" t="s">
        <v>368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368</v>
      </c>
      <c r="AA28" s="27"/>
      <c r="AD28" s="9" t="s">
        <v>11</v>
      </c>
      <c r="AE28" s="9" t="s">
        <v>11</v>
      </c>
      <c r="AR28" s="308"/>
      <c r="AS28" s="308"/>
    </row>
    <row r="29" spans="1:45" ht="14.65" customHeight="1">
      <c r="A29" s="7" t="s">
        <v>34</v>
      </c>
      <c r="B29" s="7" t="s">
        <v>98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5" t="s">
        <v>368</v>
      </c>
      <c r="Q29" s="26"/>
      <c r="R29" s="224" t="s">
        <v>99</v>
      </c>
      <c r="S29" s="225"/>
      <c r="T29" s="225"/>
      <c r="U29" s="225"/>
      <c r="V29" s="225"/>
      <c r="W29" s="225"/>
      <c r="X29" s="225"/>
      <c r="Y29" s="225"/>
      <c r="Z29" s="30">
        <v>49554</v>
      </c>
      <c r="AA29" s="31"/>
      <c r="AD29" s="9" t="s">
        <v>11</v>
      </c>
      <c r="AE29" s="9">
        <f>IF(AND(AE14="-",AE20="-"),"-",SUM(AE14,AE20))</f>
        <v>49554430912</v>
      </c>
      <c r="AR29" s="308"/>
      <c r="AS29" s="308"/>
    </row>
    <row r="30" spans="1:45" ht="14.65" customHeight="1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5" t="s">
        <v>368</v>
      </c>
      <c r="Q30" s="26"/>
      <c r="R30" s="19" t="s">
        <v>321</v>
      </c>
      <c r="S30" s="36"/>
      <c r="T30" s="36"/>
      <c r="U30" s="36"/>
      <c r="V30" s="36"/>
      <c r="W30" s="36"/>
      <c r="X30" s="36"/>
      <c r="Y30" s="36"/>
      <c r="Z30" s="33"/>
      <c r="AA30" s="34"/>
      <c r="AD30" s="9" t="s">
        <v>11</v>
      </c>
      <c r="AR30" s="308"/>
      <c r="AS30" s="308"/>
    </row>
    <row r="31" spans="1:45" ht="14.65" customHeight="1">
      <c r="A31" s="7" t="s">
        <v>38</v>
      </c>
      <c r="B31" s="7" t="s">
        <v>128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646</v>
      </c>
      <c r="Q31" s="26"/>
      <c r="R31" s="19"/>
      <c r="S31" s="19" t="s">
        <v>129</v>
      </c>
      <c r="T31" s="19"/>
      <c r="U31" s="19"/>
      <c r="V31" s="19"/>
      <c r="W31" s="19"/>
      <c r="X31" s="19"/>
      <c r="Y31" s="18"/>
      <c r="Z31" s="25">
        <v>108859</v>
      </c>
      <c r="AA31" s="27"/>
      <c r="AD31" s="9">
        <v>646164228</v>
      </c>
      <c r="AE31" s="9">
        <v>108858634412</v>
      </c>
      <c r="AR31" s="308"/>
      <c r="AS31" s="308"/>
    </row>
    <row r="32" spans="1:45" ht="14.65" customHeight="1">
      <c r="A32" s="7" t="s">
        <v>40</v>
      </c>
      <c r="B32" s="7" t="s">
        <v>130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53546</v>
      </c>
      <c r="Q32" s="26"/>
      <c r="R32" s="19"/>
      <c r="S32" s="18" t="s">
        <v>131</v>
      </c>
      <c r="T32" s="19"/>
      <c r="U32" s="19"/>
      <c r="V32" s="19"/>
      <c r="W32" s="19"/>
      <c r="X32" s="19"/>
      <c r="Y32" s="18"/>
      <c r="Z32" s="25">
        <v>-45550</v>
      </c>
      <c r="AA32" s="27"/>
      <c r="AD32" s="9">
        <f>IF(COUNTIF(AD33:AD40,"-")=COUNTA(AD33:AD40),"-",SUM(AD33:AD40))</f>
        <v>53546111880</v>
      </c>
      <c r="AE32" s="9">
        <v>-45549684429</v>
      </c>
      <c r="AR32" s="308"/>
      <c r="AS32" s="308"/>
    </row>
    <row r="33" spans="1:45" ht="14.65" customHeight="1">
      <c r="A33" s="7" t="s">
        <v>42</v>
      </c>
      <c r="B33" s="7" t="s">
        <v>370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8830</v>
      </c>
      <c r="Q33" s="26"/>
      <c r="R33" s="19"/>
      <c r="S33" s="19" t="s">
        <v>132</v>
      </c>
      <c r="T33" s="19"/>
      <c r="U33" s="19"/>
      <c r="V33" s="19"/>
      <c r="W33" s="19"/>
      <c r="X33" s="19"/>
      <c r="Y33" s="18"/>
      <c r="Z33" s="25">
        <v>0</v>
      </c>
      <c r="AA33" s="27"/>
      <c r="AD33" s="9">
        <v>8829673484</v>
      </c>
      <c r="AE33" s="9">
        <v>0</v>
      </c>
      <c r="AR33" s="308"/>
      <c r="AS33" s="308"/>
    </row>
    <row r="34" spans="1:45" ht="14.65" customHeight="1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917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916745292</v>
      </c>
      <c r="AR34" s="308"/>
      <c r="AS34" s="308"/>
    </row>
    <row r="35" spans="1:45" ht="14.65" customHeight="1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-322</v>
      </c>
      <c r="Q35" s="26"/>
      <c r="R35" s="226"/>
      <c r="S35" s="227"/>
      <c r="T35" s="227"/>
      <c r="U35" s="227"/>
      <c r="V35" s="227"/>
      <c r="W35" s="227"/>
      <c r="X35" s="227"/>
      <c r="Y35" s="227"/>
      <c r="Z35" s="25"/>
      <c r="AA35" s="27"/>
      <c r="AD35" s="9">
        <v>-322182139</v>
      </c>
      <c r="AR35" s="308"/>
      <c r="AS35" s="308"/>
    </row>
    <row r="36" spans="1:45" ht="14.65" customHeight="1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94369</v>
      </c>
      <c r="Q36" s="26"/>
      <c r="R36" s="19"/>
      <c r="S36" s="36"/>
      <c r="T36" s="36"/>
      <c r="U36" s="36"/>
      <c r="V36" s="36"/>
      <c r="W36" s="36"/>
      <c r="X36" s="36"/>
      <c r="Y36" s="36"/>
      <c r="Z36" s="33"/>
      <c r="AA36" s="37"/>
      <c r="AD36" s="9">
        <v>94369321601</v>
      </c>
      <c r="AR36" s="308"/>
      <c r="AS36" s="308"/>
    </row>
    <row r="37" spans="1:45" ht="14.65" customHeight="1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-50730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-50729884555</v>
      </c>
      <c r="AR37" s="308"/>
      <c r="AS37" s="308"/>
    </row>
    <row r="38" spans="1:45" ht="14.65" customHeight="1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5" t="s">
        <v>368</v>
      </c>
      <c r="Q38" s="26"/>
      <c r="R38" s="17"/>
      <c r="S38" s="18"/>
      <c r="T38" s="18"/>
      <c r="U38" s="18"/>
      <c r="V38" s="18"/>
      <c r="W38" s="18"/>
      <c r="X38" s="18"/>
      <c r="Y38" s="38"/>
      <c r="Z38" s="25"/>
      <c r="AA38" s="35"/>
      <c r="AD38" s="9" t="s">
        <v>11</v>
      </c>
      <c r="AR38" s="308"/>
      <c r="AS38" s="308"/>
    </row>
    <row r="39" spans="1:45" ht="14.65" customHeight="1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5" t="s">
        <v>368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 t="s">
        <v>11</v>
      </c>
      <c r="AR39" s="308"/>
      <c r="AS39" s="308"/>
    </row>
    <row r="40" spans="1:45" ht="14.65" customHeight="1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482</v>
      </c>
      <c r="Q40" s="26"/>
      <c r="R40" s="39"/>
      <c r="S40" s="39"/>
      <c r="T40" s="39"/>
      <c r="U40" s="39"/>
      <c r="V40" s="39"/>
      <c r="W40" s="39"/>
      <c r="X40" s="39"/>
      <c r="Y40" s="39"/>
      <c r="Z40" s="21"/>
      <c r="AA40" s="40"/>
      <c r="AD40" s="9">
        <v>482438197</v>
      </c>
      <c r="AR40" s="308"/>
      <c r="AS40" s="308"/>
    </row>
    <row r="41" spans="1:45" ht="14.65" customHeight="1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6619</v>
      </c>
      <c r="Q41" s="26"/>
      <c r="R41" s="39"/>
      <c r="S41" s="39"/>
      <c r="T41" s="39"/>
      <c r="U41" s="39"/>
      <c r="V41" s="39"/>
      <c r="W41" s="39"/>
      <c r="X41" s="39"/>
      <c r="Y41" s="39"/>
      <c r="Z41" s="21"/>
      <c r="AA41" s="40"/>
      <c r="AD41" s="9">
        <v>6618731446</v>
      </c>
      <c r="AR41" s="308"/>
      <c r="AS41" s="308"/>
    </row>
    <row r="42" spans="1:45" ht="14.65" customHeight="1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-3029</v>
      </c>
      <c r="Q42" s="26"/>
      <c r="R42" s="39"/>
      <c r="S42" s="39"/>
      <c r="T42" s="39"/>
      <c r="U42" s="39"/>
      <c r="V42" s="39"/>
      <c r="W42" s="39"/>
      <c r="X42" s="39"/>
      <c r="Y42" s="39"/>
      <c r="Z42" s="21"/>
      <c r="AA42" s="40"/>
      <c r="AD42" s="9">
        <v>-3029439937</v>
      </c>
      <c r="AR42" s="308"/>
      <c r="AS42" s="308"/>
    </row>
    <row r="43" spans="1:45" ht="14.65" customHeight="1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273</v>
      </c>
      <c r="Q43" s="26" t="s">
        <v>341</v>
      </c>
      <c r="R43" s="39"/>
      <c r="S43" s="39"/>
      <c r="T43" s="39"/>
      <c r="U43" s="39"/>
      <c r="V43" s="39"/>
      <c r="W43" s="39"/>
      <c r="X43" s="39"/>
      <c r="Y43" s="39"/>
      <c r="Z43" s="21"/>
      <c r="AA43" s="40"/>
      <c r="AD43" s="9">
        <f>IF(COUNTIF(AD44:AD45,"-")=COUNTA(AD44:AD45),"-",SUM(AD44:AD45))</f>
        <v>273121116</v>
      </c>
      <c r="AR43" s="308"/>
      <c r="AS43" s="308"/>
    </row>
    <row r="44" spans="1:45" ht="14.65" customHeight="1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58</v>
      </c>
      <c r="Q44" s="26"/>
      <c r="R44" s="39"/>
      <c r="S44" s="39"/>
      <c r="T44" s="39"/>
      <c r="U44" s="39"/>
      <c r="V44" s="39"/>
      <c r="W44" s="39"/>
      <c r="X44" s="39"/>
      <c r="Y44" s="39"/>
      <c r="Z44" s="21"/>
      <c r="AA44" s="40"/>
      <c r="AD44" s="9">
        <v>57574735</v>
      </c>
      <c r="AR44" s="308"/>
      <c r="AS44" s="308"/>
    </row>
    <row r="45" spans="1:45" ht="14.65" customHeight="1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216</v>
      </c>
      <c r="Q45" s="26"/>
      <c r="R45" s="39"/>
      <c r="S45" s="39"/>
      <c r="T45" s="39"/>
      <c r="U45" s="39"/>
      <c r="V45" s="39"/>
      <c r="W45" s="39"/>
      <c r="X45" s="39"/>
      <c r="Y45" s="39"/>
      <c r="Z45" s="21"/>
      <c r="AA45" s="40"/>
      <c r="AD45" s="9">
        <v>215546381</v>
      </c>
      <c r="AR45" s="308"/>
      <c r="AS45" s="308"/>
    </row>
    <row r="46" spans="1:45" ht="14.65" customHeight="1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5034</v>
      </c>
      <c r="Q46" s="26"/>
      <c r="R46" s="39"/>
      <c r="S46" s="39"/>
      <c r="T46" s="39"/>
      <c r="U46" s="39"/>
      <c r="V46" s="39"/>
      <c r="W46" s="39"/>
      <c r="X46" s="39"/>
      <c r="Y46" s="39"/>
      <c r="Z46" s="21"/>
      <c r="AA46" s="40"/>
      <c r="AD46" s="9">
        <f>IF(COUNTIF(AD47:AD57,"-")=COUNTA(AD47:AD57),"-",SUM(AD47,AD51:AD53,AD56:AD57))</f>
        <v>5034358394</v>
      </c>
      <c r="AR46" s="308"/>
      <c r="AS46" s="308"/>
    </row>
    <row r="47" spans="1:45" ht="14.65" customHeight="1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402</v>
      </c>
      <c r="Q47" s="26"/>
      <c r="R47" s="39"/>
      <c r="S47" s="39"/>
      <c r="T47" s="39"/>
      <c r="U47" s="39"/>
      <c r="V47" s="39"/>
      <c r="W47" s="39"/>
      <c r="X47" s="39"/>
      <c r="Y47" s="39"/>
      <c r="Z47" s="21"/>
      <c r="AA47" s="40"/>
      <c r="AD47" s="9">
        <f>IF(COUNTIF(AD48:AD50,"-")=COUNTA(AD48:AD50),"-",SUM(AD48:AD50))</f>
        <v>401947297</v>
      </c>
      <c r="AR47" s="308"/>
      <c r="AS47" s="308"/>
    </row>
    <row r="48" spans="1:45" ht="14.65" customHeight="1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 t="s">
        <v>368</v>
      </c>
      <c r="Q48" s="26"/>
      <c r="R48" s="39"/>
      <c r="S48" s="39"/>
      <c r="T48" s="39"/>
      <c r="U48" s="39"/>
      <c r="V48" s="39"/>
      <c r="W48" s="39"/>
      <c r="X48" s="39"/>
      <c r="Y48" s="39"/>
      <c r="Z48" s="21"/>
      <c r="AA48" s="40"/>
      <c r="AD48" s="9" t="s">
        <v>11</v>
      </c>
      <c r="AR48" s="308"/>
      <c r="AS48" s="308"/>
    </row>
    <row r="49" spans="1:45" ht="14.65" customHeight="1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402</v>
      </c>
      <c r="Q49" s="26"/>
      <c r="R49" s="39"/>
      <c r="S49" s="39"/>
      <c r="T49" s="39"/>
      <c r="U49" s="39"/>
      <c r="V49" s="39"/>
      <c r="W49" s="39"/>
      <c r="X49" s="39"/>
      <c r="Y49" s="39"/>
      <c r="Z49" s="21"/>
      <c r="AA49" s="40"/>
      <c r="AD49" s="9">
        <v>401947297</v>
      </c>
      <c r="AR49" s="308"/>
      <c r="AS49" s="308"/>
    </row>
    <row r="50" spans="1:45" ht="14.65" customHeight="1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 t="s">
        <v>368</v>
      </c>
      <c r="Q50" s="26"/>
      <c r="R50" s="39"/>
      <c r="S50" s="39"/>
      <c r="T50" s="39"/>
      <c r="U50" s="39"/>
      <c r="V50" s="39"/>
      <c r="W50" s="39"/>
      <c r="X50" s="39"/>
      <c r="Y50" s="39"/>
      <c r="Z50" s="21"/>
      <c r="AA50" s="40"/>
      <c r="AD50" s="9" t="s">
        <v>11</v>
      </c>
      <c r="AR50" s="308"/>
      <c r="AS50" s="308"/>
    </row>
    <row r="51" spans="1:45" ht="14.65" customHeight="1">
      <c r="A51" s="7" t="s">
        <v>70</v>
      </c>
      <c r="D51" s="24"/>
      <c r="E51" s="19"/>
      <c r="F51" s="19"/>
      <c r="G51" s="19" t="s">
        <v>71</v>
      </c>
      <c r="H51" s="19"/>
      <c r="I51" s="19"/>
      <c r="J51" s="19"/>
      <c r="K51" s="18"/>
      <c r="L51" s="18"/>
      <c r="M51" s="18"/>
      <c r="N51" s="18"/>
      <c r="O51" s="18"/>
      <c r="P51" s="25">
        <v>594</v>
      </c>
      <c r="Q51" s="26"/>
      <c r="R51" s="39"/>
      <c r="S51" s="39"/>
      <c r="T51" s="39"/>
      <c r="U51" s="39"/>
      <c r="V51" s="39"/>
      <c r="W51" s="39"/>
      <c r="X51" s="39"/>
      <c r="Y51" s="39"/>
      <c r="Z51" s="21"/>
      <c r="AA51" s="40"/>
      <c r="AD51" s="9">
        <v>594336471</v>
      </c>
      <c r="AR51" s="308"/>
      <c r="AS51" s="308"/>
    </row>
    <row r="52" spans="1:45" ht="14.65" customHeight="1">
      <c r="A52" s="7" t="s">
        <v>72</v>
      </c>
      <c r="D52" s="24"/>
      <c r="E52" s="19"/>
      <c r="F52" s="19"/>
      <c r="G52" s="19" t="s">
        <v>73</v>
      </c>
      <c r="H52" s="19"/>
      <c r="I52" s="19"/>
      <c r="J52" s="19"/>
      <c r="K52" s="18"/>
      <c r="L52" s="18"/>
      <c r="M52" s="18"/>
      <c r="N52" s="18"/>
      <c r="O52" s="18"/>
      <c r="P52" s="25">
        <v>27</v>
      </c>
      <c r="Q52" s="26"/>
      <c r="R52" s="39"/>
      <c r="S52" s="39"/>
      <c r="T52" s="39"/>
      <c r="U52" s="39"/>
      <c r="V52" s="39"/>
      <c r="W52" s="39"/>
      <c r="X52" s="39"/>
      <c r="Y52" s="39"/>
      <c r="Z52" s="21"/>
      <c r="AA52" s="40"/>
      <c r="AD52" s="9">
        <v>26749896</v>
      </c>
      <c r="AR52" s="308"/>
      <c r="AS52" s="308"/>
    </row>
    <row r="53" spans="1:45" ht="14.65" customHeight="1">
      <c r="A53" s="7" t="s">
        <v>74</v>
      </c>
      <c r="D53" s="24"/>
      <c r="E53" s="19"/>
      <c r="F53" s="19"/>
      <c r="G53" s="19" t="s">
        <v>75</v>
      </c>
      <c r="H53" s="19"/>
      <c r="I53" s="19"/>
      <c r="J53" s="19"/>
      <c r="K53" s="18"/>
      <c r="L53" s="18"/>
      <c r="M53" s="18"/>
      <c r="N53" s="18"/>
      <c r="O53" s="18"/>
      <c r="P53" s="25">
        <v>4077</v>
      </c>
      <c r="Q53" s="26"/>
      <c r="R53" s="39"/>
      <c r="S53" s="39"/>
      <c r="T53" s="39"/>
      <c r="U53" s="39"/>
      <c r="V53" s="39"/>
      <c r="W53" s="39"/>
      <c r="X53" s="39"/>
      <c r="Y53" s="39"/>
      <c r="Z53" s="21"/>
      <c r="AA53" s="40"/>
      <c r="AD53" s="9">
        <f>IF(COUNTIF(AD54:AD55,"-")=COUNTA(AD54:AD55),"-",SUM(AD54:AD55))</f>
        <v>4076997708</v>
      </c>
      <c r="AR53" s="308"/>
      <c r="AS53" s="308"/>
    </row>
    <row r="54" spans="1:45" ht="14.65" customHeight="1">
      <c r="A54" s="7" t="s">
        <v>76</v>
      </c>
      <c r="D54" s="24"/>
      <c r="E54" s="19"/>
      <c r="F54" s="19"/>
      <c r="G54" s="19"/>
      <c r="H54" s="19" t="s">
        <v>77</v>
      </c>
      <c r="I54" s="19"/>
      <c r="J54" s="19"/>
      <c r="K54" s="18"/>
      <c r="L54" s="18"/>
      <c r="M54" s="18"/>
      <c r="N54" s="18"/>
      <c r="O54" s="18"/>
      <c r="P54" s="25">
        <v>40</v>
      </c>
      <c r="Q54" s="26"/>
      <c r="R54" s="39"/>
      <c r="S54" s="39"/>
      <c r="T54" s="39"/>
      <c r="U54" s="39"/>
      <c r="V54" s="39"/>
      <c r="W54" s="39"/>
      <c r="X54" s="39"/>
      <c r="Y54" s="39"/>
      <c r="Z54" s="21"/>
      <c r="AA54" s="40"/>
      <c r="AD54" s="9">
        <v>40000000</v>
      </c>
      <c r="AR54" s="308"/>
      <c r="AS54" s="308"/>
    </row>
    <row r="55" spans="1:45" ht="14.65" customHeight="1">
      <c r="A55" s="7" t="s">
        <v>78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4037</v>
      </c>
      <c r="Q55" s="26"/>
      <c r="R55" s="39"/>
      <c r="S55" s="39"/>
      <c r="T55" s="39"/>
      <c r="U55" s="39"/>
      <c r="V55" s="39"/>
      <c r="W55" s="39"/>
      <c r="X55" s="39"/>
      <c r="Y55" s="39"/>
      <c r="Z55" s="21"/>
      <c r="AA55" s="40"/>
      <c r="AD55" s="9">
        <v>4036997708</v>
      </c>
      <c r="AR55" s="308"/>
      <c r="AS55" s="308"/>
    </row>
    <row r="56" spans="1:45" ht="14.65" customHeight="1">
      <c r="A56" s="7" t="s">
        <v>79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5" t="s">
        <v>368</v>
      </c>
      <c r="Q56" s="26"/>
      <c r="R56" s="39"/>
      <c r="S56" s="39"/>
      <c r="T56" s="39"/>
      <c r="U56" s="39"/>
      <c r="V56" s="39"/>
      <c r="W56" s="39"/>
      <c r="X56" s="39"/>
      <c r="Y56" s="39"/>
      <c r="Z56" s="21"/>
      <c r="AA56" s="40"/>
      <c r="AD56" s="9" t="s">
        <v>11</v>
      </c>
      <c r="AR56" s="308"/>
      <c r="AS56" s="308"/>
    </row>
    <row r="57" spans="1:45" ht="14.65" customHeight="1">
      <c r="A57" s="7" t="s">
        <v>80</v>
      </c>
      <c r="D57" s="24"/>
      <c r="E57" s="18"/>
      <c r="F57" s="19"/>
      <c r="G57" s="19" t="s">
        <v>81</v>
      </c>
      <c r="H57" s="19"/>
      <c r="I57" s="19"/>
      <c r="J57" s="19"/>
      <c r="K57" s="18"/>
      <c r="L57" s="18"/>
      <c r="M57" s="18"/>
      <c r="N57" s="18"/>
      <c r="O57" s="18"/>
      <c r="P57" s="25">
        <v>-66</v>
      </c>
      <c r="Q57" s="26"/>
      <c r="R57" s="39"/>
      <c r="S57" s="39"/>
      <c r="T57" s="39"/>
      <c r="U57" s="39"/>
      <c r="V57" s="39"/>
      <c r="W57" s="39"/>
      <c r="X57" s="39"/>
      <c r="Y57" s="39"/>
      <c r="Z57" s="21"/>
      <c r="AA57" s="40"/>
      <c r="AD57" s="9">
        <v>-65672978</v>
      </c>
      <c r="AR57" s="308"/>
      <c r="AS57" s="308"/>
    </row>
    <row r="58" spans="1:45" ht="14.65" customHeight="1">
      <c r="A58" s="7" t="s">
        <v>82</v>
      </c>
      <c r="D58" s="24"/>
      <c r="E58" s="18" t="s">
        <v>83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8478</v>
      </c>
      <c r="Q58" s="26" t="s">
        <v>341</v>
      </c>
      <c r="R58" s="39"/>
      <c r="S58" s="39"/>
      <c r="T58" s="39"/>
      <c r="U58" s="39"/>
      <c r="V58" s="39"/>
      <c r="W58" s="39"/>
      <c r="X58" s="39"/>
      <c r="Y58" s="39"/>
      <c r="Z58" s="21"/>
      <c r="AA58" s="40"/>
      <c r="AD58" s="9">
        <f>IF(COUNTIF(AD59:AD67,"-")=COUNTA(AD59:AD67),"-",SUM(AD59:AD62,AD65:AD67))</f>
        <v>8478430592</v>
      </c>
      <c r="AR58" s="308"/>
      <c r="AS58" s="308"/>
    </row>
    <row r="59" spans="1:45" ht="14.65" customHeight="1">
      <c r="A59" s="7" t="s">
        <v>84</v>
      </c>
      <c r="D59" s="24"/>
      <c r="E59" s="18"/>
      <c r="F59" s="19" t="s">
        <v>85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5189</v>
      </c>
      <c r="Q59" s="26"/>
      <c r="R59" s="39"/>
      <c r="S59" s="39"/>
      <c r="T59" s="39"/>
      <c r="U59" s="39"/>
      <c r="V59" s="39"/>
      <c r="W59" s="39"/>
      <c r="X59" s="39"/>
      <c r="Y59" s="39"/>
      <c r="Z59" s="21"/>
      <c r="AA59" s="40"/>
      <c r="AD59" s="9">
        <v>5189321323</v>
      </c>
      <c r="AR59" s="308"/>
      <c r="AS59" s="308"/>
    </row>
    <row r="60" spans="1:45" ht="14.65" customHeight="1">
      <c r="A60" s="7" t="s">
        <v>86</v>
      </c>
      <c r="D60" s="24"/>
      <c r="E60" s="18"/>
      <c r="F60" s="19" t="s">
        <v>87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507</v>
      </c>
      <c r="Q60" s="26"/>
      <c r="R60" s="39"/>
      <c r="S60" s="39"/>
      <c r="T60" s="39"/>
      <c r="U60" s="39"/>
      <c r="V60" s="39"/>
      <c r="W60" s="39"/>
      <c r="X60" s="39"/>
      <c r="Y60" s="39"/>
      <c r="Z60" s="21"/>
      <c r="AA60" s="40"/>
      <c r="AD60" s="9">
        <v>506726983</v>
      </c>
      <c r="AR60" s="308"/>
      <c r="AS60" s="308"/>
    </row>
    <row r="61" spans="1:45" ht="14.65" customHeight="1">
      <c r="A61" s="7">
        <v>1500000</v>
      </c>
      <c r="D61" s="24"/>
      <c r="E61" s="18"/>
      <c r="F61" s="19" t="s">
        <v>88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8</v>
      </c>
      <c r="Q61" s="26"/>
      <c r="R61" s="39"/>
      <c r="S61" s="39"/>
      <c r="T61" s="39"/>
      <c r="U61" s="39"/>
      <c r="V61" s="39"/>
      <c r="W61" s="39"/>
      <c r="X61" s="39"/>
      <c r="Y61" s="39"/>
      <c r="Z61" s="21"/>
      <c r="AA61" s="40"/>
      <c r="AD61" s="9">
        <v>8393110</v>
      </c>
      <c r="AR61" s="308"/>
      <c r="AS61" s="308"/>
    </row>
    <row r="62" spans="1:45" ht="14.65" customHeight="1">
      <c r="A62" s="7" t="s">
        <v>89</v>
      </c>
      <c r="D62" s="24"/>
      <c r="E62" s="19"/>
      <c r="F62" s="19" t="s">
        <v>75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2639</v>
      </c>
      <c r="Q62" s="26"/>
      <c r="R62" s="39"/>
      <c r="S62" s="39"/>
      <c r="T62" s="39"/>
      <c r="U62" s="39"/>
      <c r="V62" s="39"/>
      <c r="W62" s="39"/>
      <c r="X62" s="39"/>
      <c r="Y62" s="39"/>
      <c r="Z62" s="21"/>
      <c r="AA62" s="40"/>
      <c r="AD62" s="9">
        <f>IF(COUNTIF(AD63:AD64,"-")=COUNTA(AD63:AD64),"-",SUM(AD63:AD64))</f>
        <v>2639029753</v>
      </c>
      <c r="AR62" s="308"/>
      <c r="AS62" s="308"/>
    </row>
    <row r="63" spans="1:45" ht="14.65" customHeight="1">
      <c r="A63" s="7" t="s">
        <v>90</v>
      </c>
      <c r="D63" s="24"/>
      <c r="E63" s="19"/>
      <c r="F63" s="19"/>
      <c r="G63" s="19" t="s">
        <v>91</v>
      </c>
      <c r="H63" s="19"/>
      <c r="I63" s="19"/>
      <c r="J63" s="19"/>
      <c r="K63" s="18"/>
      <c r="L63" s="18"/>
      <c r="M63" s="18"/>
      <c r="N63" s="18"/>
      <c r="O63" s="18"/>
      <c r="P63" s="25">
        <v>1916</v>
      </c>
      <c r="Q63" s="26"/>
      <c r="R63" s="39"/>
      <c r="S63" s="39"/>
      <c r="T63" s="39"/>
      <c r="U63" s="39"/>
      <c r="V63" s="39"/>
      <c r="W63" s="39"/>
      <c r="X63" s="39"/>
      <c r="Y63" s="39"/>
      <c r="Z63" s="21"/>
      <c r="AA63" s="40"/>
      <c r="AD63" s="9">
        <v>1915660451</v>
      </c>
      <c r="AR63" s="308"/>
      <c r="AS63" s="308"/>
    </row>
    <row r="64" spans="1:45" ht="14.65" customHeight="1">
      <c r="A64" s="7" t="s">
        <v>92</v>
      </c>
      <c r="D64" s="24"/>
      <c r="E64" s="19"/>
      <c r="F64" s="19"/>
      <c r="G64" s="19" t="s">
        <v>77</v>
      </c>
      <c r="H64" s="19"/>
      <c r="I64" s="19"/>
      <c r="J64" s="19"/>
      <c r="K64" s="18"/>
      <c r="L64" s="18"/>
      <c r="M64" s="18"/>
      <c r="N64" s="18"/>
      <c r="O64" s="18"/>
      <c r="P64" s="25">
        <v>723</v>
      </c>
      <c r="Q64" s="26"/>
      <c r="R64" s="39"/>
      <c r="S64" s="39"/>
      <c r="T64" s="39"/>
      <c r="U64" s="39"/>
      <c r="V64" s="39"/>
      <c r="W64" s="39"/>
      <c r="X64" s="39"/>
      <c r="Y64" s="39"/>
      <c r="Z64" s="21"/>
      <c r="AA64" s="40"/>
      <c r="AD64" s="9">
        <v>723369302</v>
      </c>
      <c r="AR64" s="308"/>
      <c r="AS64" s="308"/>
    </row>
    <row r="65" spans="1:45" ht="14.65" customHeight="1">
      <c r="A65" s="7" t="s">
        <v>93</v>
      </c>
      <c r="D65" s="24"/>
      <c r="E65" s="19"/>
      <c r="F65" s="19" t="s">
        <v>94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34</v>
      </c>
      <c r="Q65" s="26"/>
      <c r="R65" s="39"/>
      <c r="S65" s="39"/>
      <c r="T65" s="39"/>
      <c r="U65" s="39"/>
      <c r="V65" s="39"/>
      <c r="W65" s="39"/>
      <c r="X65" s="39"/>
      <c r="Y65" s="39"/>
      <c r="Z65" s="21"/>
      <c r="AA65" s="40"/>
      <c r="AD65" s="9">
        <v>34280226</v>
      </c>
      <c r="AR65" s="308"/>
      <c r="AS65" s="308"/>
    </row>
    <row r="66" spans="1:45" ht="14.65" customHeight="1">
      <c r="A66" s="7" t="s">
        <v>95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128</v>
      </c>
      <c r="Q66" s="26"/>
      <c r="R66" s="39"/>
      <c r="S66" s="39"/>
      <c r="T66" s="39"/>
      <c r="U66" s="39"/>
      <c r="V66" s="39"/>
      <c r="W66" s="39"/>
      <c r="X66" s="39"/>
      <c r="Y66" s="39"/>
      <c r="Z66" s="21"/>
      <c r="AA66" s="40"/>
      <c r="AD66" s="9">
        <v>128235802</v>
      </c>
      <c r="AR66" s="308"/>
      <c r="AS66" s="308"/>
    </row>
    <row r="67" spans="1:45" ht="14.65" customHeight="1">
      <c r="A67" s="7" t="s">
        <v>96</v>
      </c>
      <c r="D67" s="24"/>
      <c r="E67" s="19"/>
      <c r="F67" s="39" t="s">
        <v>81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-28</v>
      </c>
      <c r="Q67" s="26"/>
      <c r="R67" s="39"/>
      <c r="S67" s="39"/>
      <c r="T67" s="39"/>
      <c r="U67" s="39"/>
      <c r="V67" s="39"/>
      <c r="W67" s="39"/>
      <c r="X67" s="39"/>
      <c r="Y67" s="39"/>
      <c r="Z67" s="21"/>
      <c r="AA67" s="40"/>
      <c r="AD67" s="9">
        <v>-27556605</v>
      </c>
      <c r="AR67" s="308"/>
      <c r="AS67" s="308"/>
    </row>
    <row r="68" spans="1:45" ht="14.65" customHeight="1" thickBot="1">
      <c r="A68" s="7">
        <v>1565000</v>
      </c>
      <c r="B68" s="7" t="s">
        <v>126</v>
      </c>
      <c r="D68" s="24"/>
      <c r="E68" s="19" t="s">
        <v>353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5" t="s">
        <v>368</v>
      </c>
      <c r="Q68" s="26"/>
      <c r="R68" s="228" t="s">
        <v>127</v>
      </c>
      <c r="S68" s="229"/>
      <c r="T68" s="229"/>
      <c r="U68" s="229"/>
      <c r="V68" s="229"/>
      <c r="W68" s="229"/>
      <c r="X68" s="229"/>
      <c r="Y68" s="230"/>
      <c r="Z68" s="41">
        <v>63309</v>
      </c>
      <c r="AA68" s="42"/>
      <c r="AD68" s="9" t="s">
        <v>11</v>
      </c>
      <c r="AE68" s="9">
        <f>IF(AND(AE31="-",AE32="-",AE33="-"),"-",SUM(AE31,AE32,AE33))</f>
        <v>63308949983</v>
      </c>
      <c r="AR68" s="308"/>
      <c r="AS68" s="308"/>
    </row>
    <row r="69" spans="1:45" ht="14.65" customHeight="1" thickBot="1">
      <c r="A69" s="7" t="s">
        <v>1</v>
      </c>
      <c r="B69" s="7" t="s">
        <v>97</v>
      </c>
      <c r="D69" s="231" t="s">
        <v>2</v>
      </c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314"/>
      <c r="P69" s="43">
        <v>112863</v>
      </c>
      <c r="Q69" s="44"/>
      <c r="R69" s="235" t="s">
        <v>322</v>
      </c>
      <c r="S69" s="236"/>
      <c r="T69" s="236"/>
      <c r="U69" s="236"/>
      <c r="V69" s="236"/>
      <c r="W69" s="236"/>
      <c r="X69" s="236"/>
      <c r="Y69" s="237"/>
      <c r="Z69" s="43">
        <v>112863</v>
      </c>
      <c r="AA69" s="45"/>
      <c r="AD69" s="9">
        <f>IF(AND(AD14="-",AD58="-",AD68="-"),"-",SUM(AD14,AD58,AD68))</f>
        <v>112863380895</v>
      </c>
      <c r="AE69" s="9">
        <f>IF(AND(AE29="-",AE68="-"),"-",SUM(AE29,AE68))</f>
        <v>112863380895</v>
      </c>
      <c r="AR69" s="308"/>
      <c r="AS69" s="308"/>
    </row>
    <row r="70" spans="1:45" ht="14.65" customHeight="1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Z70" s="18"/>
      <c r="AA70" s="18"/>
      <c r="AR70" s="308"/>
      <c r="AS70" s="308"/>
    </row>
    <row r="71" spans="1:45" ht="14.65" customHeight="1">
      <c r="D71" s="47"/>
      <c r="E71" s="48" t="s">
        <v>323</v>
      </c>
      <c r="F71" s="47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6"/>
      <c r="AA71" s="46"/>
      <c r="AR71" s="308"/>
      <c r="AS71" s="308"/>
    </row>
    <row r="72" spans="1:45" ht="14.65" customHeight="1">
      <c r="AR72" s="308"/>
      <c r="AS72" s="308"/>
    </row>
    <row r="73" spans="1:45" ht="14.65" customHeight="1">
      <c r="AR73" s="308"/>
      <c r="AS73" s="308"/>
    </row>
    <row r="74" spans="1:45" ht="14.65" customHeight="1">
      <c r="AR74" s="308"/>
      <c r="AS74" s="308"/>
    </row>
    <row r="75" spans="1:45" ht="14.65" customHeight="1">
      <c r="AR75" s="308"/>
      <c r="AS75" s="308"/>
    </row>
    <row r="76" spans="1:45" ht="16.5" customHeight="1">
      <c r="AR76" s="308"/>
      <c r="AS76" s="308"/>
    </row>
    <row r="77" spans="1:45" ht="14.65" customHeight="1">
      <c r="AR77" s="308"/>
      <c r="AS77" s="308"/>
    </row>
    <row r="78" spans="1:45" ht="9.75" customHeight="1"/>
    <row r="79" spans="1:45" ht="14.65" customHeight="1"/>
  </sheetData>
  <mergeCells count="11">
    <mergeCell ref="R29:Y29"/>
    <mergeCell ref="R35:Y35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11"/>
  <printOptions horizontalCentered="1"/>
  <pageMargins left="0.70866141732283472" right="0.70866141732283472" top="0.39370078740157483" bottom="0.39370078740157483" header="0.51181102362204722" footer="0.5118110236220472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貸借対照表</vt:lpstr>
      <vt:lpstr>行政コスト計算書</vt:lpstr>
      <vt:lpstr>純資産変動計算書</vt:lpstr>
      <vt:lpstr>資金収支計算書</vt:lpstr>
      <vt:lpstr>全体貸借対照表</vt:lpstr>
      <vt:lpstr>全体行政コスト計算書</vt:lpstr>
      <vt:lpstr>全体純資産変動計算書</vt:lpstr>
      <vt:lpstr>全体資金収支計算書</vt:lpstr>
      <vt:lpstr>連結貸借対照表</vt:lpstr>
      <vt:lpstr>連結行政コスト計算書</vt:lpstr>
      <vt:lpstr>連結純資産変動計算書</vt:lpstr>
      <vt:lpstr>連結資金収支計算書</vt:lpstr>
      <vt:lpstr>行政コスト計算書!Print_Area</vt:lpstr>
      <vt:lpstr>資金収支計算書!Print_Area</vt:lpstr>
      <vt:lpstr>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  <vt:lpstr>貸借対照表!Print_Area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企画財政課</dc:creator>
  <cp:lastModifiedBy> </cp:lastModifiedBy>
  <cp:lastPrinted>2019-04-19T15:17:00Z</cp:lastPrinted>
  <dcterms:created xsi:type="dcterms:W3CDTF">2019-04-19T14:13:12Z</dcterms:created>
  <dcterms:modified xsi:type="dcterms:W3CDTF">2019-04-19T15:17:07Z</dcterms:modified>
</cp:coreProperties>
</file>