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補助金額計算シート" sheetId="2" r:id="rId1"/>
  </sheets>
  <definedNames>
    <definedName name="_xlnm.Print_Area" localSheetId="0">補助金額計算シート!$A$1:$L$36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 i="2" l="1"/>
  <c r="E15" i="2" l="1"/>
  <c r="F15" i="2" s="1"/>
  <c r="E16" i="2"/>
  <c r="F16" i="2" s="1"/>
  <c r="E17" i="2"/>
  <c r="F17" i="2" s="1"/>
  <c r="I15" i="2" l="1"/>
  <c r="J15" i="2" s="1"/>
  <c r="I16" i="2"/>
  <c r="J16" i="2" s="1"/>
  <c r="I17" i="2"/>
  <c r="J17" i="2" s="1"/>
  <c r="I28" i="2"/>
  <c r="J28" i="2" s="1"/>
  <c r="I29" i="2"/>
  <c r="J29" i="2" s="1"/>
  <c r="I30" i="2"/>
  <c r="J30" i="2" s="1"/>
  <c r="I27" i="2"/>
  <c r="J27" i="2" s="1"/>
  <c r="J31" i="2" l="1"/>
  <c r="J32" i="2" s="1"/>
  <c r="J33" i="2" s="1"/>
  <c r="J35" i="2" s="1"/>
  <c r="F14" i="2"/>
  <c r="I14" i="2" l="1"/>
  <c r="J14" i="2" s="1"/>
  <c r="J18" i="2" s="1"/>
  <c r="J19" i="2" s="1"/>
  <c r="J20" i="2" s="1"/>
  <c r="J22" i="2" s="1"/>
</calcChain>
</file>

<file path=xl/sharedStrings.xml><?xml version="1.0" encoding="utf-8"?>
<sst xmlns="http://schemas.openxmlformats.org/spreadsheetml/2006/main" count="50" uniqueCount="27">
  <si>
    <t>税込金額</t>
    <rPh sb="0" eb="2">
      <t>ゼイコ</t>
    </rPh>
    <rPh sb="2" eb="4">
      <t>キンガク</t>
    </rPh>
    <phoneticPr fontId="2"/>
  </si>
  <si>
    <t>税抜金額</t>
    <rPh sb="0" eb="1">
      <t>ゼイ</t>
    </rPh>
    <rPh sb="1" eb="2">
      <t>ヌ</t>
    </rPh>
    <rPh sb="2" eb="4">
      <t>キンガク</t>
    </rPh>
    <phoneticPr fontId="2"/>
  </si>
  <si>
    <t>本体購入価格（税抜）</t>
    <rPh sb="0" eb="2">
      <t>ホンタイ</t>
    </rPh>
    <rPh sb="2" eb="4">
      <t>コウニュウ</t>
    </rPh>
    <rPh sb="4" eb="6">
      <t>カカク</t>
    </rPh>
    <rPh sb="7" eb="8">
      <t>ゼイ</t>
    </rPh>
    <rPh sb="8" eb="9">
      <t>ヌ</t>
    </rPh>
    <phoneticPr fontId="2"/>
  </si>
  <si>
    <t>補助金限度額</t>
    <rPh sb="0" eb="3">
      <t>ホジョキン</t>
    </rPh>
    <rPh sb="3" eb="5">
      <t>ゲンド</t>
    </rPh>
    <rPh sb="5" eb="6">
      <t>ガク</t>
    </rPh>
    <phoneticPr fontId="2"/>
  </si>
  <si>
    <t>補助申請・請求額</t>
    <rPh sb="0" eb="2">
      <t>ホジョ</t>
    </rPh>
    <rPh sb="2" eb="4">
      <t>シンセイ</t>
    </rPh>
    <rPh sb="5" eb="7">
      <t>セイキュウ</t>
    </rPh>
    <rPh sb="7" eb="8">
      <t>ガク</t>
    </rPh>
    <phoneticPr fontId="2"/>
  </si>
  <si>
    <t>値引後金額</t>
    <rPh sb="0" eb="2">
      <t>ネビ</t>
    </rPh>
    <rPh sb="2" eb="3">
      <t>ゴ</t>
    </rPh>
    <rPh sb="3" eb="5">
      <t>キンガク</t>
    </rPh>
    <phoneticPr fontId="2"/>
  </si>
  <si>
    <t>合計額（A)</t>
    <rPh sb="0" eb="2">
      <t>ゴウケイ</t>
    </rPh>
    <rPh sb="2" eb="3">
      <t>ガク</t>
    </rPh>
    <phoneticPr fontId="2"/>
  </si>
  <si>
    <t>補助率適用額</t>
    <rPh sb="0" eb="3">
      <t>ホジョリツ</t>
    </rPh>
    <rPh sb="3" eb="5">
      <t>テキヨウ</t>
    </rPh>
    <rPh sb="5" eb="6">
      <t>ガク</t>
    </rPh>
    <phoneticPr fontId="2"/>
  </si>
  <si>
    <t>(B)</t>
    <phoneticPr fontId="2"/>
  </si>
  <si>
    <t>(C)</t>
    <phoneticPr fontId="2"/>
  </si>
  <si>
    <t>(D)</t>
    <phoneticPr fontId="2"/>
  </si>
  <si>
    <t>1,000円未満切捨て額</t>
    <rPh sb="5" eb="6">
      <t>エン</t>
    </rPh>
    <rPh sb="6" eb="8">
      <t>ミマン</t>
    </rPh>
    <rPh sb="8" eb="10">
      <t>キリス</t>
    </rPh>
    <rPh sb="11" eb="12">
      <t>ガク</t>
    </rPh>
    <phoneticPr fontId="2"/>
  </si>
  <si>
    <t>消費税切上</t>
    <rPh sb="0" eb="3">
      <t>ショウヒゼイ</t>
    </rPh>
    <rPh sb="3" eb="5">
      <t>キリア</t>
    </rPh>
    <phoneticPr fontId="2"/>
  </si>
  <si>
    <t>消費税　課税前</t>
    <rPh sb="0" eb="3">
      <t>ショウヒゼイ</t>
    </rPh>
    <rPh sb="4" eb="6">
      <t>カゼイ</t>
    </rPh>
    <rPh sb="6" eb="7">
      <t>マエ</t>
    </rPh>
    <phoneticPr fontId="2"/>
  </si>
  <si>
    <t>消費税　課税後</t>
    <rPh sb="0" eb="3">
      <t>ショウヒゼイ</t>
    </rPh>
    <rPh sb="4" eb="6">
      <t>カゼイ</t>
    </rPh>
    <rPh sb="6" eb="7">
      <t>ゴ</t>
    </rPh>
    <phoneticPr fontId="2"/>
  </si>
  <si>
    <t>申請書に記入する</t>
    <rPh sb="0" eb="3">
      <t>シンセイショ</t>
    </rPh>
    <rPh sb="4" eb="6">
      <t>キニュウ</t>
    </rPh>
    <phoneticPr fontId="2"/>
  </si>
  <si>
    <t>値引き・
クーポン</t>
    <rPh sb="0" eb="2">
      <t>ネビ</t>
    </rPh>
    <phoneticPr fontId="2"/>
  </si>
  <si>
    <t>◎購入金額の内訳が税抜価格から記載されている場合</t>
    <rPh sb="1" eb="3">
      <t>コウニュウ</t>
    </rPh>
    <rPh sb="3" eb="5">
      <t>キンガク</t>
    </rPh>
    <rPh sb="6" eb="8">
      <t>ウチワケ</t>
    </rPh>
    <rPh sb="9" eb="10">
      <t>ゼイ</t>
    </rPh>
    <rPh sb="10" eb="11">
      <t>バツ</t>
    </rPh>
    <rPh sb="11" eb="13">
      <t>カカク</t>
    </rPh>
    <rPh sb="15" eb="17">
      <t>キサイ</t>
    </rPh>
    <rPh sb="22" eb="24">
      <t>バアイ</t>
    </rPh>
    <phoneticPr fontId="2"/>
  </si>
  <si>
    <t>主な店舗　：　ヤマダ電機、ミスターマックス</t>
    <rPh sb="0" eb="1">
      <t>オモ</t>
    </rPh>
    <rPh sb="2" eb="4">
      <t>テンポ</t>
    </rPh>
    <phoneticPr fontId="2"/>
  </si>
  <si>
    <t>補助金額計算シート</t>
    <rPh sb="0" eb="2">
      <t>ホジョ</t>
    </rPh>
    <rPh sb="2" eb="4">
      <t>キンガク</t>
    </rPh>
    <rPh sb="4" eb="6">
      <t>ケイサン</t>
    </rPh>
    <phoneticPr fontId="2"/>
  </si>
  <si>
    <t>※　よく見受けられるレシートを参考に作成したもので必ずしもすべての場合に対応しているものではありません。</t>
    <rPh sb="4" eb="6">
      <t>ミウ</t>
    </rPh>
    <rPh sb="15" eb="17">
      <t>サンコウ</t>
    </rPh>
    <rPh sb="18" eb="20">
      <t>サクセイ</t>
    </rPh>
    <rPh sb="25" eb="26">
      <t>カナラ</t>
    </rPh>
    <rPh sb="33" eb="35">
      <t>バアイ</t>
    </rPh>
    <rPh sb="36" eb="38">
      <t>タイオウ</t>
    </rPh>
    <phoneticPr fontId="2"/>
  </si>
  <si>
    <t>販売店独自
ポイント利用</t>
    <rPh sb="0" eb="3">
      <t>ハンバイテン</t>
    </rPh>
    <rPh sb="3" eb="5">
      <t>ドクジ</t>
    </rPh>
    <rPh sb="10" eb="12">
      <t>リヨウ</t>
    </rPh>
    <phoneticPr fontId="2"/>
  </si>
  <si>
    <t>◎購入金額の内訳が税込価格しか記載されていない場合</t>
    <rPh sb="1" eb="3">
      <t>コウニュウ</t>
    </rPh>
    <rPh sb="3" eb="5">
      <t>キンガク</t>
    </rPh>
    <rPh sb="6" eb="8">
      <t>ウチワケ</t>
    </rPh>
    <rPh sb="9" eb="11">
      <t>ゼイコ</t>
    </rPh>
    <rPh sb="11" eb="13">
      <t>カカク</t>
    </rPh>
    <rPh sb="15" eb="17">
      <t>キサイ</t>
    </rPh>
    <rPh sb="23" eb="25">
      <t>バアイ</t>
    </rPh>
    <phoneticPr fontId="2"/>
  </si>
  <si>
    <t>主な店舗　：　エディオン</t>
    <rPh sb="0" eb="1">
      <t>オモ</t>
    </rPh>
    <rPh sb="2" eb="4">
      <t>テンポ</t>
    </rPh>
    <phoneticPr fontId="2"/>
  </si>
  <si>
    <t>※　複数品目を購入し、まとめて値引きをされているなど値引きの対象が判断できない場合は、値引き額全額を対象
　額から差し引きます。（別に販売店から値引きの内訳書の添付がある場合は除く。）</t>
    <rPh sb="2" eb="4">
      <t>フクスウ</t>
    </rPh>
    <rPh sb="4" eb="6">
      <t>ヒンモク</t>
    </rPh>
    <rPh sb="7" eb="9">
      <t>コウニュウ</t>
    </rPh>
    <rPh sb="15" eb="17">
      <t>ネビ</t>
    </rPh>
    <rPh sb="26" eb="28">
      <t>ネビ</t>
    </rPh>
    <rPh sb="30" eb="32">
      <t>タイショウ</t>
    </rPh>
    <rPh sb="33" eb="35">
      <t>ハンダン</t>
    </rPh>
    <rPh sb="39" eb="41">
      <t>バアイ</t>
    </rPh>
    <rPh sb="43" eb="45">
      <t>ネビ</t>
    </rPh>
    <rPh sb="46" eb="47">
      <t>ガク</t>
    </rPh>
    <rPh sb="47" eb="49">
      <t>ゼンガク</t>
    </rPh>
    <rPh sb="50" eb="52">
      <t>タイショウ</t>
    </rPh>
    <rPh sb="54" eb="55">
      <t>ガク</t>
    </rPh>
    <rPh sb="57" eb="58">
      <t>サ</t>
    </rPh>
    <rPh sb="59" eb="60">
      <t>ヒ</t>
    </rPh>
    <rPh sb="65" eb="66">
      <t>ベツ</t>
    </rPh>
    <rPh sb="67" eb="70">
      <t>ハンバイテン</t>
    </rPh>
    <rPh sb="72" eb="74">
      <t>ネビ</t>
    </rPh>
    <rPh sb="76" eb="78">
      <t>ウチワケ</t>
    </rPh>
    <rPh sb="78" eb="79">
      <t>ショ</t>
    </rPh>
    <rPh sb="80" eb="82">
      <t>テンプ</t>
    </rPh>
    <rPh sb="85" eb="87">
      <t>バアイ</t>
    </rPh>
    <rPh sb="88" eb="89">
      <t>ノゾ</t>
    </rPh>
    <phoneticPr fontId="2"/>
  </si>
  <si>
    <t>の箇所に入力してください。（対象となる製品のみです。）</t>
    <rPh sb="1" eb="3">
      <t>カショ</t>
    </rPh>
    <rPh sb="4" eb="6">
      <t>ニュウリョク</t>
    </rPh>
    <rPh sb="14" eb="16">
      <t>タイショウ</t>
    </rPh>
    <rPh sb="19" eb="21">
      <t>セイヒン</t>
    </rPh>
    <phoneticPr fontId="2"/>
  </si>
  <si>
    <t>※　エアコンの室外機、室内機が分かれている場合は合算してください。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</si>
</sst>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8"/>
      <color theme="1"/>
      <name val="BIZ UDゴシック"/>
      <family val="3"/>
      <charset val="128"/>
    </font>
    <font>
      <sz val="11"/>
      <color theme="1"/>
      <name val="BIZ UDゴシック"/>
      <family val="3"/>
      <charset val="128"/>
    </font>
    <font>
      <sz val="9"/>
      <color theme="1"/>
      <name val="BIZ UDゴシック"/>
      <family val="3"/>
      <charset val="128"/>
    </font>
    <font>
      <b/>
      <sz val="11"/>
      <color theme="1"/>
      <name val="BIZ UDゴシック"/>
      <family val="3"/>
      <charset val="128"/>
    </font>
    <font>
      <sz val="12"/>
      <color theme="1"/>
      <name val="BIZ UDゴシック"/>
      <family val="3"/>
      <charset val="128"/>
    </font>
    <font>
      <b/>
      <sz val="12"/>
      <color theme="1"/>
      <name val="BIZ UDゴシック"/>
      <family val="3"/>
      <charset val="128"/>
    </font>
  </fonts>
  <fills count="3">
    <fill>
      <patternFill patternType="none"/>
    </fill>
    <fill>
      <patternFill patternType="gray125"/>
    </fill>
    <fill>
      <patternFill patternType="solid">
        <fgColor theme="7" tint="0.39997558519241921"/>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diagonalDown="1">
      <left style="thin">
        <color indexed="64"/>
      </left>
      <right style="thin">
        <color indexed="64"/>
      </right>
      <top style="thin">
        <color indexed="64"/>
      </top>
      <bottom style="medium">
        <color indexed="64"/>
      </bottom>
      <diagonal style="thin">
        <color indexed="64"/>
      </diagonal>
    </border>
    <border diagonalDown="1">
      <left style="thin">
        <color indexed="64"/>
      </left>
      <right style="medium">
        <color indexed="64"/>
      </right>
      <top style="medium">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style="thin">
        <color indexed="64"/>
      </left>
      <right style="medium">
        <color indexed="64"/>
      </right>
      <top style="thin">
        <color indexed="64"/>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diagonalDown="1">
      <left style="medium">
        <color indexed="64"/>
      </left>
      <right style="thin">
        <color indexed="64"/>
      </right>
      <top/>
      <bottom style="medium">
        <color indexed="64"/>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s>
  <cellStyleXfs count="2">
    <xf numFmtId="0" fontId="0" fillId="0" borderId="0"/>
    <xf numFmtId="38" fontId="1" fillId="0" borderId="0" applyFont="0" applyFill="0" applyBorder="0" applyAlignment="0" applyProtection="0">
      <alignment vertical="center"/>
    </xf>
  </cellStyleXfs>
  <cellXfs count="62">
    <xf numFmtId="0" fontId="0" fillId="0" borderId="0" xfId="0"/>
    <xf numFmtId="0" fontId="4" fillId="0" borderId="0" xfId="0" applyFont="1"/>
    <xf numFmtId="0" fontId="4" fillId="0" borderId="5" xfId="0" applyFont="1" applyBorder="1" applyAlignment="1">
      <alignment horizontal="center" vertical="center" shrinkToFit="1"/>
    </xf>
    <xf numFmtId="0" fontId="4" fillId="0" borderId="7" xfId="0" applyFont="1" applyBorder="1" applyAlignment="1">
      <alignment horizontal="center" vertical="center" wrapText="1" shrinkToFit="1"/>
    </xf>
    <xf numFmtId="0" fontId="5" fillId="0" borderId="7" xfId="0" applyFont="1" applyBorder="1" applyAlignment="1">
      <alignment horizontal="center" vertical="center" wrapText="1" shrinkToFit="1"/>
    </xf>
    <xf numFmtId="0" fontId="4" fillId="0" borderId="11"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14" xfId="0" applyFont="1" applyBorder="1" applyAlignment="1">
      <alignment horizontal="center" vertical="center" shrinkToFit="1"/>
    </xf>
    <xf numFmtId="38" fontId="4" fillId="0" borderId="0" xfId="1" applyFont="1" applyBorder="1" applyAlignment="1"/>
    <xf numFmtId="0" fontId="4" fillId="0" borderId="0" xfId="0" applyFont="1" applyBorder="1"/>
    <xf numFmtId="0" fontId="6" fillId="0" borderId="0" xfId="0" applyFont="1"/>
    <xf numFmtId="49" fontId="6" fillId="0" borderId="0" xfId="0" applyNumberFormat="1" applyFont="1"/>
    <xf numFmtId="38" fontId="4" fillId="0" borderId="19" xfId="1" applyFont="1" applyFill="1" applyBorder="1" applyAlignment="1"/>
    <xf numFmtId="38" fontId="4" fillId="0" borderId="20" xfId="1" applyFont="1" applyFill="1" applyBorder="1" applyAlignment="1"/>
    <xf numFmtId="38" fontId="4" fillId="0" borderId="21" xfId="1" applyFont="1" applyFill="1" applyBorder="1" applyAlignment="1"/>
    <xf numFmtId="38" fontId="4" fillId="0" borderId="22" xfId="1" applyFont="1" applyFill="1" applyBorder="1" applyAlignment="1"/>
    <xf numFmtId="38" fontId="4" fillId="0" borderId="23" xfId="1" applyFont="1" applyFill="1" applyBorder="1" applyAlignment="1"/>
    <xf numFmtId="38" fontId="4" fillId="0" borderId="24" xfId="1" applyFont="1" applyFill="1" applyBorder="1" applyAlignment="1"/>
    <xf numFmtId="38" fontId="4" fillId="0" borderId="25" xfId="1" applyFont="1" applyFill="1" applyBorder="1" applyAlignment="1"/>
    <xf numFmtId="38" fontId="4" fillId="0" borderId="26" xfId="1" applyFont="1" applyFill="1" applyBorder="1" applyAlignment="1"/>
    <xf numFmtId="38" fontId="4" fillId="0" borderId="27" xfId="1" applyFont="1" applyFill="1" applyBorder="1" applyAlignment="1"/>
    <xf numFmtId="0" fontId="7" fillId="0" borderId="0" xfId="0" applyFont="1"/>
    <xf numFmtId="0" fontId="8" fillId="0" borderId="0" xfId="0" applyFont="1"/>
    <xf numFmtId="0" fontId="7" fillId="2" borderId="0" xfId="0" applyFont="1" applyFill="1"/>
    <xf numFmtId="0" fontId="7" fillId="0" borderId="0" xfId="0" applyFont="1" applyFill="1"/>
    <xf numFmtId="0" fontId="4" fillId="0" borderId="12" xfId="0" applyFont="1" applyBorder="1" applyAlignment="1">
      <alignment horizontal="center" vertical="center"/>
    </xf>
    <xf numFmtId="38" fontId="4" fillId="2" borderId="15" xfId="1" applyFont="1" applyFill="1" applyBorder="1" applyAlignment="1" applyProtection="1">
      <protection locked="0"/>
    </xf>
    <xf numFmtId="38" fontId="4" fillId="2" borderId="2" xfId="1" applyFont="1" applyFill="1" applyBorder="1" applyAlignment="1" applyProtection="1">
      <protection locked="0"/>
    </xf>
    <xf numFmtId="38" fontId="4" fillId="2" borderId="3" xfId="1" applyFont="1" applyFill="1" applyBorder="1" applyAlignment="1" applyProtection="1">
      <protection locked="0"/>
    </xf>
    <xf numFmtId="38" fontId="4" fillId="2" borderId="1" xfId="1" applyFont="1" applyFill="1" applyBorder="1" applyAlignment="1" applyProtection="1">
      <protection locked="0"/>
    </xf>
    <xf numFmtId="38" fontId="4" fillId="2" borderId="5" xfId="1" applyFont="1" applyFill="1" applyBorder="1" applyAlignment="1" applyProtection="1">
      <protection locked="0"/>
    </xf>
    <xf numFmtId="38" fontId="4" fillId="2" borderId="7" xfId="1" applyFont="1" applyFill="1" applyBorder="1" applyAlignment="1" applyProtection="1">
      <protection locked="0"/>
    </xf>
    <xf numFmtId="38" fontId="4" fillId="2" borderId="28" xfId="1" applyFont="1" applyFill="1" applyBorder="1" applyAlignment="1" applyProtection="1">
      <protection locked="0"/>
    </xf>
    <xf numFmtId="38" fontId="4" fillId="2" borderId="29" xfId="1" applyFont="1" applyFill="1" applyBorder="1" applyAlignment="1" applyProtection="1">
      <protection locked="0"/>
    </xf>
    <xf numFmtId="38" fontId="4" fillId="0" borderId="30" xfId="1" applyFont="1" applyBorder="1" applyAlignment="1"/>
    <xf numFmtId="38" fontId="4" fillId="0" borderId="28" xfId="1" applyFont="1" applyFill="1" applyBorder="1" applyAlignment="1"/>
    <xf numFmtId="38" fontId="4" fillId="0" borderId="31" xfId="1" applyFont="1" applyBorder="1" applyAlignment="1"/>
    <xf numFmtId="38" fontId="4" fillId="0" borderId="32" xfId="1" applyFont="1" applyBorder="1" applyAlignment="1"/>
    <xf numFmtId="38" fontId="4" fillId="0" borderId="33" xfId="1" applyFont="1" applyFill="1" applyBorder="1" applyAlignment="1"/>
    <xf numFmtId="38" fontId="4" fillId="0" borderId="34" xfId="1" applyFont="1" applyFill="1" applyBorder="1" applyAlignment="1"/>
    <xf numFmtId="38" fontId="4" fillId="0" borderId="35" xfId="1" applyFont="1" applyFill="1" applyBorder="1" applyAlignment="1"/>
    <xf numFmtId="38" fontId="4" fillId="0" borderId="16" xfId="1" applyFont="1" applyBorder="1" applyAlignment="1" applyProtection="1">
      <protection hidden="1"/>
    </xf>
    <xf numFmtId="38" fontId="4" fillId="0" borderId="15" xfId="1" applyFont="1" applyFill="1" applyBorder="1" applyAlignment="1" applyProtection="1">
      <protection hidden="1"/>
    </xf>
    <xf numFmtId="38" fontId="4" fillId="0" borderId="10" xfId="1" applyFont="1" applyBorder="1" applyAlignment="1" applyProtection="1">
      <protection hidden="1"/>
    </xf>
    <xf numFmtId="38" fontId="4" fillId="0" borderId="3" xfId="1" applyFont="1" applyFill="1" applyBorder="1" applyAlignment="1" applyProtection="1">
      <protection hidden="1"/>
    </xf>
    <xf numFmtId="38" fontId="4" fillId="0" borderId="11" xfId="1" applyFont="1" applyBorder="1" applyAlignment="1" applyProtection="1">
      <protection hidden="1"/>
    </xf>
    <xf numFmtId="38" fontId="4" fillId="0" borderId="5" xfId="1" applyFont="1" applyFill="1" applyBorder="1" applyAlignment="1" applyProtection="1">
      <protection hidden="1"/>
    </xf>
    <xf numFmtId="38" fontId="4" fillId="0" borderId="17" xfId="1" applyFont="1" applyBorder="1" applyAlignment="1" applyProtection="1">
      <protection hidden="1"/>
    </xf>
    <xf numFmtId="38" fontId="4" fillId="0" borderId="18" xfId="1" applyFont="1" applyBorder="1" applyAlignment="1" applyProtection="1">
      <protection hidden="1"/>
    </xf>
    <xf numFmtId="38" fontId="4" fillId="0" borderId="4" xfId="1" applyFont="1" applyBorder="1" applyAlignment="1" applyProtection="1">
      <protection hidden="1"/>
    </xf>
    <xf numFmtId="38" fontId="4" fillId="0" borderId="13" xfId="1" applyFont="1" applyBorder="1" applyAlignment="1" applyProtection="1">
      <protection hidden="1"/>
    </xf>
    <xf numFmtId="38" fontId="4" fillId="0" borderId="6" xfId="1" applyFont="1" applyBorder="1" applyAlignment="1" applyProtection="1">
      <protection hidden="1"/>
    </xf>
    <xf numFmtId="38" fontId="4" fillId="0" borderId="14" xfId="1" applyFont="1" applyBorder="1" applyAlignment="1" applyProtection="1">
      <protection hidden="1"/>
    </xf>
    <xf numFmtId="38" fontId="6" fillId="0" borderId="2" xfId="1" applyFont="1" applyBorder="1" applyAlignment="1" applyProtection="1">
      <protection hidden="1"/>
    </xf>
    <xf numFmtId="38" fontId="6" fillId="0" borderId="1" xfId="1" applyFont="1" applyBorder="1" applyAlignment="1" applyProtection="1">
      <protection hidden="1"/>
    </xf>
    <xf numFmtId="0" fontId="7" fillId="0" borderId="0" xfId="0" applyFont="1" applyAlignment="1">
      <alignment horizontal="left" vertical="top" wrapText="1"/>
    </xf>
    <xf numFmtId="0" fontId="3" fillId="0" borderId="0" xfId="0" applyFont="1" applyAlignment="1">
      <alignment horizontal="center"/>
    </xf>
    <xf numFmtId="0" fontId="6" fillId="0" borderId="1" xfId="0" applyFont="1" applyBorder="1" applyAlignment="1">
      <alignment horizontal="center"/>
    </xf>
    <xf numFmtId="38" fontId="6" fillId="0" borderId="2" xfId="1" applyFont="1" applyBorder="1" applyAlignment="1">
      <alignment horizontal="center"/>
    </xf>
    <xf numFmtId="0" fontId="4" fillId="0" borderId="9" xfId="0" applyFont="1" applyBorder="1" applyAlignment="1">
      <alignment horizontal="center" vertical="center"/>
    </xf>
    <xf numFmtId="0" fontId="4" fillId="0" borderId="8" xfId="0" applyFont="1" applyBorder="1" applyAlignment="1">
      <alignment horizontal="center" vertical="center"/>
    </xf>
    <xf numFmtId="0" fontId="4" fillId="0" borderId="12"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tabSelected="1" zoomScaleNormal="100" workbookViewId="0">
      <selection activeCell="C14" sqref="C14"/>
    </sheetView>
  </sheetViews>
  <sheetFormatPr defaultRowHeight="18.75" x14ac:dyDescent="0.4"/>
  <cols>
    <col min="1" max="1" width="1.625" customWidth="1"/>
    <col min="2" max="9" width="11.625" customWidth="1"/>
    <col min="10" max="10" width="19.25" customWidth="1"/>
    <col min="11" max="11" width="4.625" customWidth="1"/>
    <col min="12" max="12" width="1.625" customWidth="1"/>
  </cols>
  <sheetData>
    <row r="1" spans="2:11" s="1" customFormat="1" ht="21" x14ac:dyDescent="0.2">
      <c r="B1" s="56" t="s">
        <v>19</v>
      </c>
      <c r="C1" s="56"/>
      <c r="D1" s="56"/>
      <c r="E1" s="56"/>
      <c r="F1" s="56"/>
      <c r="G1" s="56"/>
      <c r="H1" s="56"/>
      <c r="I1" s="56"/>
      <c r="J1" s="56"/>
      <c r="K1" s="56"/>
    </row>
    <row r="2" spans="2:11" s="1" customFormat="1" ht="13.5" x14ac:dyDescent="0.15"/>
    <row r="3" spans="2:11" s="21" customFormat="1" ht="14.25" customHeight="1" x14ac:dyDescent="0.15">
      <c r="B3" s="55" t="s">
        <v>20</v>
      </c>
      <c r="C3" s="55"/>
      <c r="D3" s="55"/>
      <c r="E3" s="55"/>
      <c r="F3" s="55"/>
      <c r="G3" s="55"/>
      <c r="H3" s="55"/>
      <c r="I3" s="55"/>
      <c r="J3" s="55"/>
      <c r="K3" s="55"/>
    </row>
    <row r="4" spans="2:11" s="21" customFormat="1" ht="30" customHeight="1" x14ac:dyDescent="0.15">
      <c r="B4" s="55" t="s">
        <v>24</v>
      </c>
      <c r="C4" s="55"/>
      <c r="D4" s="55"/>
      <c r="E4" s="55"/>
      <c r="F4" s="55"/>
      <c r="G4" s="55"/>
      <c r="H4" s="55"/>
      <c r="I4" s="55"/>
      <c r="J4" s="55"/>
      <c r="K4" s="55"/>
    </row>
    <row r="5" spans="2:11" s="21" customFormat="1" ht="14.25" x14ac:dyDescent="0.15"/>
    <row r="6" spans="2:11" s="21" customFormat="1" ht="14.25" x14ac:dyDescent="0.15">
      <c r="B6" s="23"/>
      <c r="C6" s="21" t="s">
        <v>25</v>
      </c>
    </row>
    <row r="7" spans="2:11" s="21" customFormat="1" ht="14.25" x14ac:dyDescent="0.15">
      <c r="B7" s="24" t="s">
        <v>26</v>
      </c>
    </row>
    <row r="8" spans="2:11" s="21" customFormat="1" ht="8.1" customHeight="1" x14ac:dyDescent="0.15"/>
    <row r="9" spans="2:11" s="21" customFormat="1" ht="15" thickBot="1" x14ac:dyDescent="0.2">
      <c r="B9" s="22" t="s">
        <v>17</v>
      </c>
    </row>
    <row r="10" spans="2:11" s="21" customFormat="1" ht="15" hidden="1" thickBot="1" x14ac:dyDescent="0.2">
      <c r="B10" s="21" t="s">
        <v>18</v>
      </c>
    </row>
    <row r="11" spans="2:11" s="1" customFormat="1" ht="14.25" hidden="1" thickBot="1" x14ac:dyDescent="0.2">
      <c r="J11" s="1" t="s">
        <v>12</v>
      </c>
    </row>
    <row r="12" spans="2:11" s="1" customFormat="1" ht="13.5" x14ac:dyDescent="0.15">
      <c r="B12" s="59" t="s">
        <v>13</v>
      </c>
      <c r="C12" s="60"/>
      <c r="D12" s="60"/>
      <c r="E12" s="60"/>
      <c r="F12" s="59" t="s">
        <v>14</v>
      </c>
      <c r="G12" s="60"/>
      <c r="H12" s="60"/>
      <c r="I12" s="61"/>
      <c r="J12" s="25" t="s">
        <v>15</v>
      </c>
    </row>
    <row r="13" spans="2:11" s="1" customFormat="1" ht="39.950000000000003" customHeight="1" thickBot="1" x14ac:dyDescent="0.2">
      <c r="B13" s="2" t="s">
        <v>1</v>
      </c>
      <c r="C13" s="3" t="s">
        <v>16</v>
      </c>
      <c r="D13" s="4" t="s">
        <v>21</v>
      </c>
      <c r="E13" s="5" t="s">
        <v>5</v>
      </c>
      <c r="F13" s="2" t="s">
        <v>0</v>
      </c>
      <c r="G13" s="3" t="s">
        <v>16</v>
      </c>
      <c r="H13" s="4" t="s">
        <v>21</v>
      </c>
      <c r="I13" s="6" t="s">
        <v>5</v>
      </c>
      <c r="J13" s="7" t="s">
        <v>2</v>
      </c>
    </row>
    <row r="14" spans="2:11" s="1" customFormat="1" ht="13.5" x14ac:dyDescent="0.15">
      <c r="B14" s="26">
        <v>45865</v>
      </c>
      <c r="C14" s="27">
        <v>24480</v>
      </c>
      <c r="D14" s="27">
        <v>0</v>
      </c>
      <c r="E14" s="41">
        <f>+B14-C14-D14</f>
        <v>21385</v>
      </c>
      <c r="F14" s="42">
        <f>+E14*1.1</f>
        <v>23523.500000000004</v>
      </c>
      <c r="G14" s="27">
        <v>0</v>
      </c>
      <c r="H14" s="27">
        <v>0</v>
      </c>
      <c r="I14" s="47">
        <f>+F14-G14-H14</f>
        <v>23523.500000000004</v>
      </c>
      <c r="J14" s="48">
        <f>ROUNDUP(I14/1.1,0)</f>
        <v>21385</v>
      </c>
    </row>
    <row r="15" spans="2:11" s="1" customFormat="1" ht="13.5" x14ac:dyDescent="0.15">
      <c r="B15" s="28">
        <v>31254</v>
      </c>
      <c r="C15" s="29">
        <v>0</v>
      </c>
      <c r="D15" s="29">
        <v>1256</v>
      </c>
      <c r="E15" s="43">
        <f t="shared" ref="E15:E17" si="0">+B15-C15-D15</f>
        <v>29998</v>
      </c>
      <c r="F15" s="44">
        <f t="shared" ref="F15:F17" si="1">+E15*1.1</f>
        <v>32997.800000000003</v>
      </c>
      <c r="G15" s="29">
        <v>0</v>
      </c>
      <c r="H15" s="29">
        <v>200</v>
      </c>
      <c r="I15" s="49">
        <f t="shared" ref="I15:I17" si="2">+F15-G15-H15</f>
        <v>32797.800000000003</v>
      </c>
      <c r="J15" s="50">
        <f t="shared" ref="J15:J17" si="3">ROUNDUP(I15/1.1,0)</f>
        <v>29817</v>
      </c>
    </row>
    <row r="16" spans="2:11" s="1" customFormat="1" ht="14.25" thickBot="1" x14ac:dyDescent="0.2">
      <c r="B16" s="30">
        <v>50789</v>
      </c>
      <c r="C16" s="31">
        <v>0</v>
      </c>
      <c r="D16" s="31">
        <v>0</v>
      </c>
      <c r="E16" s="45">
        <f t="shared" si="0"/>
        <v>50789</v>
      </c>
      <c r="F16" s="46">
        <f t="shared" si="1"/>
        <v>55867.9</v>
      </c>
      <c r="G16" s="31">
        <v>15000</v>
      </c>
      <c r="H16" s="31">
        <v>358</v>
      </c>
      <c r="I16" s="51">
        <f t="shared" si="2"/>
        <v>40509.9</v>
      </c>
      <c r="J16" s="52">
        <f t="shared" si="3"/>
        <v>36828</v>
      </c>
    </row>
    <row r="17" spans="2:11" s="1" customFormat="1" ht="14.25" hidden="1" thickBot="1" x14ac:dyDescent="0.2">
      <c r="B17" s="32"/>
      <c r="C17" s="33">
        <v>0</v>
      </c>
      <c r="D17" s="33">
        <v>0</v>
      </c>
      <c r="E17" s="34">
        <f t="shared" si="0"/>
        <v>0</v>
      </c>
      <c r="F17" s="35">
        <f t="shared" si="1"/>
        <v>0</v>
      </c>
      <c r="G17" s="33">
        <v>0</v>
      </c>
      <c r="H17" s="33">
        <v>0</v>
      </c>
      <c r="I17" s="36">
        <f t="shared" si="2"/>
        <v>0</v>
      </c>
      <c r="J17" s="37">
        <f t="shared" si="3"/>
        <v>0</v>
      </c>
    </row>
    <row r="18" spans="2:11" s="1" customFormat="1" ht="13.5" x14ac:dyDescent="0.15">
      <c r="B18" s="8"/>
      <c r="C18" s="8"/>
      <c r="D18" s="8"/>
      <c r="E18" s="8"/>
      <c r="F18" s="8"/>
      <c r="G18" s="8"/>
      <c r="H18" s="58" t="s">
        <v>6</v>
      </c>
      <c r="I18" s="58"/>
      <c r="J18" s="53">
        <f>SUM(J14:J17)</f>
        <v>88030</v>
      </c>
    </row>
    <row r="19" spans="2:11" s="1" customFormat="1" ht="13.5" x14ac:dyDescent="0.15">
      <c r="B19" s="9"/>
      <c r="C19" s="9"/>
      <c r="D19" s="9"/>
      <c r="E19" s="9"/>
      <c r="F19" s="9"/>
      <c r="G19" s="9"/>
      <c r="H19" s="57" t="s">
        <v>7</v>
      </c>
      <c r="I19" s="57"/>
      <c r="J19" s="54">
        <f>ROUNDDOWN(J18/3,0)</f>
        <v>29343</v>
      </c>
      <c r="K19" s="10" t="s">
        <v>8</v>
      </c>
    </row>
    <row r="20" spans="2:11" s="1" customFormat="1" ht="13.5" x14ac:dyDescent="0.15">
      <c r="B20" s="9"/>
      <c r="C20" s="9"/>
      <c r="D20" s="9"/>
      <c r="E20" s="9"/>
      <c r="F20" s="9"/>
      <c r="G20" s="9"/>
      <c r="H20" s="57" t="s">
        <v>11</v>
      </c>
      <c r="I20" s="57"/>
      <c r="J20" s="54">
        <f>ROUNDDOWN(J19,-3)</f>
        <v>29000</v>
      </c>
      <c r="K20" s="11" t="s">
        <v>9</v>
      </c>
    </row>
    <row r="21" spans="2:11" s="1" customFormat="1" ht="13.5" x14ac:dyDescent="0.15">
      <c r="B21" s="9"/>
      <c r="C21" s="9"/>
      <c r="D21" s="9"/>
      <c r="E21" s="9"/>
      <c r="F21" s="9"/>
      <c r="G21" s="9"/>
      <c r="H21" s="57" t="s">
        <v>3</v>
      </c>
      <c r="I21" s="57"/>
      <c r="J21" s="54">
        <v>50000</v>
      </c>
      <c r="K21" s="10" t="s">
        <v>10</v>
      </c>
    </row>
    <row r="22" spans="2:11" s="1" customFormat="1" ht="13.5" x14ac:dyDescent="0.15">
      <c r="B22" s="9"/>
      <c r="C22" s="9"/>
      <c r="D22" s="9"/>
      <c r="E22" s="9"/>
      <c r="F22" s="9"/>
      <c r="G22" s="9"/>
      <c r="H22" s="57" t="s">
        <v>4</v>
      </c>
      <c r="I22" s="57"/>
      <c r="J22" s="54">
        <f>MIN(J20,J21)</f>
        <v>29000</v>
      </c>
    </row>
    <row r="23" spans="2:11" s="21" customFormat="1" ht="15" thickBot="1" x14ac:dyDescent="0.2">
      <c r="B23" s="22" t="s">
        <v>22</v>
      </c>
    </row>
    <row r="24" spans="2:11" s="21" customFormat="1" ht="15" hidden="1" thickBot="1" x14ac:dyDescent="0.2">
      <c r="B24" s="21" t="s">
        <v>23</v>
      </c>
    </row>
    <row r="25" spans="2:11" s="1" customFormat="1" ht="13.5" x14ac:dyDescent="0.15">
      <c r="B25" s="59" t="s">
        <v>13</v>
      </c>
      <c r="C25" s="60"/>
      <c r="D25" s="60"/>
      <c r="E25" s="61"/>
      <c r="F25" s="59" t="s">
        <v>14</v>
      </c>
      <c r="G25" s="60"/>
      <c r="H25" s="60"/>
      <c r="I25" s="61"/>
      <c r="J25" s="25" t="s">
        <v>15</v>
      </c>
    </row>
    <row r="26" spans="2:11" s="1" customFormat="1" ht="39.950000000000003" customHeight="1" thickBot="1" x14ac:dyDescent="0.2">
      <c r="B26" s="2" t="s">
        <v>1</v>
      </c>
      <c r="C26" s="3" t="s">
        <v>16</v>
      </c>
      <c r="D26" s="4" t="s">
        <v>21</v>
      </c>
      <c r="E26" s="6" t="s">
        <v>5</v>
      </c>
      <c r="F26" s="2" t="s">
        <v>0</v>
      </c>
      <c r="G26" s="3" t="s">
        <v>16</v>
      </c>
      <c r="H26" s="4" t="s">
        <v>21</v>
      </c>
      <c r="I26" s="6" t="s">
        <v>5</v>
      </c>
      <c r="J26" s="7" t="s">
        <v>2</v>
      </c>
    </row>
    <row r="27" spans="2:11" s="1" customFormat="1" ht="13.5" x14ac:dyDescent="0.15">
      <c r="B27" s="12"/>
      <c r="C27" s="13"/>
      <c r="D27" s="13"/>
      <c r="E27" s="18"/>
      <c r="F27" s="28">
        <v>23523</v>
      </c>
      <c r="G27" s="29">
        <v>0</v>
      </c>
      <c r="H27" s="29">
        <v>0</v>
      </c>
      <c r="I27" s="49">
        <f>+F27-G27-H27</f>
        <v>23523</v>
      </c>
      <c r="J27" s="50">
        <f>ROUNDUP(I27/1.1,0)</f>
        <v>21385</v>
      </c>
    </row>
    <row r="28" spans="2:11" s="1" customFormat="1" ht="13.5" x14ac:dyDescent="0.15">
      <c r="B28" s="14"/>
      <c r="C28" s="15"/>
      <c r="D28" s="15"/>
      <c r="E28" s="19"/>
      <c r="F28" s="28">
        <v>32998</v>
      </c>
      <c r="G28" s="29">
        <v>0</v>
      </c>
      <c r="H28" s="29">
        <v>200</v>
      </c>
      <c r="I28" s="49">
        <f t="shared" ref="I28:I30" si="4">+F28-G28-H28</f>
        <v>32798</v>
      </c>
      <c r="J28" s="50">
        <f t="shared" ref="J28:J30" si="5">ROUNDUP(I28/1.1,0)</f>
        <v>29817</v>
      </c>
    </row>
    <row r="29" spans="2:11" s="1" customFormat="1" ht="14.25" thickBot="1" x14ac:dyDescent="0.2">
      <c r="B29" s="16"/>
      <c r="C29" s="17"/>
      <c r="D29" s="17"/>
      <c r="E29" s="20"/>
      <c r="F29" s="30">
        <v>55868</v>
      </c>
      <c r="G29" s="31">
        <v>15000</v>
      </c>
      <c r="H29" s="31">
        <v>358</v>
      </c>
      <c r="I29" s="51">
        <f t="shared" si="4"/>
        <v>40510</v>
      </c>
      <c r="J29" s="52">
        <f t="shared" si="5"/>
        <v>36828</v>
      </c>
    </row>
    <row r="30" spans="2:11" s="1" customFormat="1" ht="14.25" hidden="1" thickBot="1" x14ac:dyDescent="0.2">
      <c r="B30" s="38"/>
      <c r="C30" s="39"/>
      <c r="D30" s="39"/>
      <c r="E30" s="40"/>
      <c r="F30" s="32"/>
      <c r="G30" s="33">
        <v>0</v>
      </c>
      <c r="H30" s="33">
        <v>0</v>
      </c>
      <c r="I30" s="36">
        <f t="shared" si="4"/>
        <v>0</v>
      </c>
      <c r="J30" s="37">
        <f t="shared" si="5"/>
        <v>0</v>
      </c>
    </row>
    <row r="31" spans="2:11" s="1" customFormat="1" ht="13.5" x14ac:dyDescent="0.15">
      <c r="B31" s="8"/>
      <c r="C31" s="8"/>
      <c r="D31" s="8"/>
      <c r="E31" s="8"/>
      <c r="F31" s="8"/>
      <c r="G31" s="8"/>
      <c r="H31" s="58" t="s">
        <v>6</v>
      </c>
      <c r="I31" s="58"/>
      <c r="J31" s="53">
        <f>SUM(J27:J30)</f>
        <v>88030</v>
      </c>
    </row>
    <row r="32" spans="2:11" s="1" customFormat="1" ht="13.5" x14ac:dyDescent="0.15">
      <c r="B32" s="9"/>
      <c r="C32" s="9"/>
      <c r="D32" s="9"/>
      <c r="E32" s="9"/>
      <c r="F32" s="9"/>
      <c r="G32" s="9"/>
      <c r="H32" s="57" t="s">
        <v>7</v>
      </c>
      <c r="I32" s="57"/>
      <c r="J32" s="54">
        <f>ROUNDDOWN(J31/3,0)</f>
        <v>29343</v>
      </c>
      <c r="K32" s="10" t="s">
        <v>8</v>
      </c>
    </row>
    <row r="33" spans="2:11" s="1" customFormat="1" ht="13.5" x14ac:dyDescent="0.15">
      <c r="B33" s="9"/>
      <c r="C33" s="9"/>
      <c r="D33" s="9"/>
      <c r="E33" s="9"/>
      <c r="F33" s="9"/>
      <c r="G33" s="9"/>
      <c r="H33" s="57" t="s">
        <v>11</v>
      </c>
      <c r="I33" s="57"/>
      <c r="J33" s="54">
        <f>ROUNDDOWN(J32,-3)</f>
        <v>29000</v>
      </c>
      <c r="K33" s="11" t="s">
        <v>9</v>
      </c>
    </row>
    <row r="34" spans="2:11" s="1" customFormat="1" ht="13.5" x14ac:dyDescent="0.15">
      <c r="B34" s="9"/>
      <c r="C34" s="9"/>
      <c r="D34" s="9"/>
      <c r="E34" s="9"/>
      <c r="F34" s="9"/>
      <c r="G34" s="9"/>
      <c r="H34" s="57" t="s">
        <v>3</v>
      </c>
      <c r="I34" s="57"/>
      <c r="J34" s="54">
        <v>50000</v>
      </c>
      <c r="K34" s="10" t="s">
        <v>10</v>
      </c>
    </row>
    <row r="35" spans="2:11" s="1" customFormat="1" ht="13.5" x14ac:dyDescent="0.15">
      <c r="B35" s="9"/>
      <c r="C35" s="9"/>
      <c r="D35" s="9"/>
      <c r="E35" s="9"/>
      <c r="F35" s="9"/>
      <c r="G35" s="9"/>
      <c r="H35" s="57" t="s">
        <v>4</v>
      </c>
      <c r="I35" s="57"/>
      <c r="J35" s="54">
        <f>MIN(J33,J34)</f>
        <v>29000</v>
      </c>
    </row>
    <row r="36" spans="2:11" s="1" customFormat="1" ht="13.5" x14ac:dyDescent="0.15"/>
  </sheetData>
  <sheetProtection algorithmName="SHA-512" hashValue="CMMtkfHskkBFcFNjltONTkLS5QvRuObeT5uvFtcWAGLGhejOywJiWAJjnb4NOISQGrWU0IX66UIJ63lLrvHl+Q==" saltValue="Dtuj4rQ8qIHuTVI7G1C3Zw==" spinCount="100000" sheet="1" objects="1" scenarios="1"/>
  <mergeCells count="17">
    <mergeCell ref="H35:I35"/>
    <mergeCell ref="H22:I22"/>
    <mergeCell ref="H21:I21"/>
    <mergeCell ref="H20:I20"/>
    <mergeCell ref="H19:I19"/>
    <mergeCell ref="H31:I31"/>
    <mergeCell ref="F25:I25"/>
    <mergeCell ref="B4:K4"/>
    <mergeCell ref="B1:K1"/>
    <mergeCell ref="H32:I32"/>
    <mergeCell ref="H33:I33"/>
    <mergeCell ref="H34:I34"/>
    <mergeCell ref="H18:I18"/>
    <mergeCell ref="F12:I12"/>
    <mergeCell ref="B12:E12"/>
    <mergeCell ref="B25:E25"/>
    <mergeCell ref="B3:K3"/>
  </mergeCells>
  <phoneticPr fontId="2"/>
  <printOptions horizontalCentered="1" verticalCentered="1"/>
  <pageMargins left="0.70866141732283472" right="0.70866141732283472" top="0.35433070866141736" bottom="0.35433070866141736" header="0.31496062992125984" footer="0.31496062992125984"/>
  <pageSetup paperSize="9" fitToWidth="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補助金額計算シート</vt:lpstr>
      <vt:lpstr>補助金額計算シート!Print_Area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2025-06-30T05:03:49Z</dcterms:modified>
</cp:coreProperties>
</file>