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補助金額計算シート" sheetId="2" r:id="rId1"/>
  </sheets>
  <definedNames>
    <definedName name="_xlnm.Print_Area" localSheetId="0">補助金額計算シート!$A$1:$L$36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E15" i="2" l="1"/>
  <c r="F15" i="2" s="1"/>
  <c r="E16" i="2"/>
  <c r="F16" i="2" s="1"/>
  <c r="E17" i="2"/>
  <c r="F17" i="2" s="1"/>
  <c r="I15" i="2" l="1"/>
  <c r="J15" i="2" s="1"/>
  <c r="I16" i="2"/>
  <c r="J16" i="2" s="1"/>
  <c r="I17" i="2"/>
  <c r="J17" i="2" s="1"/>
  <c r="I28" i="2"/>
  <c r="J28" i="2" s="1"/>
  <c r="I29" i="2"/>
  <c r="J29" i="2" s="1"/>
  <c r="I30" i="2"/>
  <c r="J30" i="2" s="1"/>
  <c r="I27" i="2"/>
  <c r="J27" i="2" s="1"/>
  <c r="J31" i="2" l="1"/>
  <c r="J32" i="2" s="1"/>
  <c r="J33" i="2" s="1"/>
  <c r="J35" i="2" s="1"/>
  <c r="F14" i="2"/>
  <c r="I14" i="2" l="1"/>
  <c r="J14" i="2" s="1"/>
  <c r="J18" i="2" s="1"/>
  <c r="J19" i="2" s="1"/>
  <c r="J20" i="2" s="1"/>
  <c r="J22" i="2" s="1"/>
</calcChain>
</file>

<file path=xl/sharedStrings.xml><?xml version="1.0" encoding="utf-8"?>
<sst xmlns="http://schemas.openxmlformats.org/spreadsheetml/2006/main" count="50" uniqueCount="27">
  <si>
    <t>税込金額</t>
    <rPh sb="0" eb="2">
      <t>ゼイコ</t>
    </rPh>
    <rPh sb="2" eb="4">
      <t>キンガク</t>
    </rPh>
    <phoneticPr fontId="2"/>
  </si>
  <si>
    <t>税抜金額</t>
    <rPh sb="0" eb="1">
      <t>ゼイ</t>
    </rPh>
    <rPh sb="1" eb="2">
      <t>ヌ</t>
    </rPh>
    <rPh sb="2" eb="4">
      <t>キンガク</t>
    </rPh>
    <phoneticPr fontId="2"/>
  </si>
  <si>
    <t>本体購入価格（税抜）</t>
    <rPh sb="0" eb="2">
      <t>ホンタイ</t>
    </rPh>
    <rPh sb="2" eb="4">
      <t>コウニュウ</t>
    </rPh>
    <rPh sb="4" eb="6">
      <t>カカク</t>
    </rPh>
    <rPh sb="7" eb="8">
      <t>ゼイ</t>
    </rPh>
    <rPh sb="8" eb="9">
      <t>ヌ</t>
    </rPh>
    <phoneticPr fontId="2"/>
  </si>
  <si>
    <t>補助金限度額</t>
    <rPh sb="0" eb="3">
      <t>ホジョキン</t>
    </rPh>
    <rPh sb="3" eb="5">
      <t>ゲンド</t>
    </rPh>
    <rPh sb="5" eb="6">
      <t>ガク</t>
    </rPh>
    <phoneticPr fontId="2"/>
  </si>
  <si>
    <t>補助申請・請求額</t>
    <rPh sb="0" eb="2">
      <t>ホジョ</t>
    </rPh>
    <rPh sb="2" eb="4">
      <t>シンセイ</t>
    </rPh>
    <rPh sb="5" eb="7">
      <t>セイキュウ</t>
    </rPh>
    <rPh sb="7" eb="8">
      <t>ガク</t>
    </rPh>
    <phoneticPr fontId="2"/>
  </si>
  <si>
    <t>値引後金額</t>
    <rPh sb="0" eb="2">
      <t>ネビ</t>
    </rPh>
    <rPh sb="2" eb="3">
      <t>ゴ</t>
    </rPh>
    <rPh sb="3" eb="5">
      <t>キンガク</t>
    </rPh>
    <phoneticPr fontId="2"/>
  </si>
  <si>
    <t>合計額（A)</t>
    <rPh sb="0" eb="2">
      <t>ゴウケイ</t>
    </rPh>
    <rPh sb="2" eb="3">
      <t>ガク</t>
    </rPh>
    <phoneticPr fontId="2"/>
  </si>
  <si>
    <t>補助率適用額</t>
    <rPh sb="0" eb="3">
      <t>ホジョリツ</t>
    </rPh>
    <rPh sb="3" eb="5">
      <t>テキヨウ</t>
    </rPh>
    <rPh sb="5" eb="6">
      <t>ガク</t>
    </rPh>
    <phoneticPr fontId="2"/>
  </si>
  <si>
    <t>(B)</t>
    <phoneticPr fontId="2"/>
  </si>
  <si>
    <t>(C)</t>
    <phoneticPr fontId="2"/>
  </si>
  <si>
    <t>(D)</t>
    <phoneticPr fontId="2"/>
  </si>
  <si>
    <t>1,000円未満切捨て額</t>
    <rPh sb="5" eb="6">
      <t>エン</t>
    </rPh>
    <rPh sb="6" eb="8">
      <t>ミマン</t>
    </rPh>
    <rPh sb="8" eb="10">
      <t>キリス</t>
    </rPh>
    <rPh sb="11" eb="12">
      <t>ガク</t>
    </rPh>
    <phoneticPr fontId="2"/>
  </si>
  <si>
    <t>消費税切上</t>
    <rPh sb="0" eb="3">
      <t>ショウヒゼイ</t>
    </rPh>
    <rPh sb="3" eb="5">
      <t>キリア</t>
    </rPh>
    <phoneticPr fontId="2"/>
  </si>
  <si>
    <t>消費税　課税前</t>
    <rPh sb="0" eb="3">
      <t>ショウヒゼイ</t>
    </rPh>
    <rPh sb="4" eb="6">
      <t>カゼイ</t>
    </rPh>
    <rPh sb="6" eb="7">
      <t>マエ</t>
    </rPh>
    <phoneticPr fontId="2"/>
  </si>
  <si>
    <t>消費税　課税後</t>
    <rPh sb="0" eb="3">
      <t>ショウヒゼイ</t>
    </rPh>
    <rPh sb="4" eb="6">
      <t>カゼイ</t>
    </rPh>
    <rPh sb="6" eb="7">
      <t>ゴ</t>
    </rPh>
    <phoneticPr fontId="2"/>
  </si>
  <si>
    <t>申請書に記入する</t>
    <rPh sb="0" eb="3">
      <t>シンセイショ</t>
    </rPh>
    <rPh sb="4" eb="6">
      <t>キニュウ</t>
    </rPh>
    <phoneticPr fontId="2"/>
  </si>
  <si>
    <t>値引き・
クーポン</t>
    <rPh sb="0" eb="2">
      <t>ネビ</t>
    </rPh>
    <phoneticPr fontId="2"/>
  </si>
  <si>
    <t>◎購入金額の内訳が税抜価格から記載されている場合</t>
    <rPh sb="1" eb="3">
      <t>コウニュウ</t>
    </rPh>
    <rPh sb="3" eb="5">
      <t>キンガク</t>
    </rPh>
    <rPh sb="6" eb="8">
      <t>ウチワケ</t>
    </rPh>
    <rPh sb="9" eb="10">
      <t>ゼイ</t>
    </rPh>
    <rPh sb="10" eb="11">
      <t>バツ</t>
    </rPh>
    <rPh sb="11" eb="13">
      <t>カカク</t>
    </rPh>
    <rPh sb="15" eb="17">
      <t>キサイ</t>
    </rPh>
    <rPh sb="22" eb="24">
      <t>バアイ</t>
    </rPh>
    <phoneticPr fontId="2"/>
  </si>
  <si>
    <t>主な店舗　：　ヤマダ電機、ミスターマックス</t>
    <rPh sb="0" eb="1">
      <t>オモ</t>
    </rPh>
    <rPh sb="2" eb="4">
      <t>テンポ</t>
    </rPh>
    <phoneticPr fontId="2"/>
  </si>
  <si>
    <t>補助金額計算シート</t>
    <rPh sb="0" eb="2">
      <t>ホジョ</t>
    </rPh>
    <rPh sb="2" eb="4">
      <t>キンガク</t>
    </rPh>
    <rPh sb="4" eb="6">
      <t>ケイサン</t>
    </rPh>
    <phoneticPr fontId="2"/>
  </si>
  <si>
    <t>※　よく見受けられるレシートを参考に作成したもので必ずしもすべての場合に対応しているものではありません。</t>
    <rPh sb="4" eb="6">
      <t>ミウ</t>
    </rPh>
    <rPh sb="15" eb="17">
      <t>サンコウ</t>
    </rPh>
    <rPh sb="18" eb="20">
      <t>サクセイ</t>
    </rPh>
    <rPh sb="25" eb="26">
      <t>カナラ</t>
    </rPh>
    <rPh sb="33" eb="35">
      <t>バアイ</t>
    </rPh>
    <rPh sb="36" eb="38">
      <t>タイオウ</t>
    </rPh>
    <phoneticPr fontId="2"/>
  </si>
  <si>
    <t>販売店独自
ポイント利用</t>
    <rPh sb="0" eb="3">
      <t>ハンバイテン</t>
    </rPh>
    <rPh sb="3" eb="5">
      <t>ドクジ</t>
    </rPh>
    <rPh sb="10" eb="12">
      <t>リヨウ</t>
    </rPh>
    <phoneticPr fontId="2"/>
  </si>
  <si>
    <t>◎購入金額の内訳が税込価格しか記載されていない場合</t>
    <rPh sb="1" eb="3">
      <t>コウニュウ</t>
    </rPh>
    <rPh sb="3" eb="5">
      <t>キンガク</t>
    </rPh>
    <rPh sb="6" eb="8">
      <t>ウチワケ</t>
    </rPh>
    <rPh sb="9" eb="11">
      <t>ゼイコ</t>
    </rPh>
    <rPh sb="11" eb="13">
      <t>カカク</t>
    </rPh>
    <rPh sb="15" eb="17">
      <t>キサイ</t>
    </rPh>
    <rPh sb="23" eb="25">
      <t>バアイ</t>
    </rPh>
    <phoneticPr fontId="2"/>
  </si>
  <si>
    <t>主な店舗　：　エディオン</t>
    <rPh sb="0" eb="1">
      <t>オモ</t>
    </rPh>
    <rPh sb="2" eb="4">
      <t>テンポ</t>
    </rPh>
    <phoneticPr fontId="2"/>
  </si>
  <si>
    <t>※　複数品目を購入し、まとめて値引きをされているなど値引きの対象が判断できない場合は、値引き額全額を対象
　額から差し引きます。（別に販売店から値引きの内訳書の添付がある場合は除く。）</t>
    <rPh sb="2" eb="4">
      <t>フクスウ</t>
    </rPh>
    <rPh sb="4" eb="6">
      <t>ヒンモク</t>
    </rPh>
    <rPh sb="7" eb="9">
      <t>コウニュウ</t>
    </rPh>
    <rPh sb="15" eb="17">
      <t>ネビ</t>
    </rPh>
    <rPh sb="26" eb="28">
      <t>ネビ</t>
    </rPh>
    <rPh sb="30" eb="32">
      <t>タイショウ</t>
    </rPh>
    <rPh sb="33" eb="35">
      <t>ハンダン</t>
    </rPh>
    <rPh sb="39" eb="41">
      <t>バアイ</t>
    </rPh>
    <rPh sb="43" eb="45">
      <t>ネビ</t>
    </rPh>
    <rPh sb="46" eb="47">
      <t>ガク</t>
    </rPh>
    <rPh sb="47" eb="49">
      <t>ゼンガク</t>
    </rPh>
    <rPh sb="50" eb="52">
      <t>タイショウ</t>
    </rPh>
    <rPh sb="54" eb="55">
      <t>ガク</t>
    </rPh>
    <rPh sb="57" eb="58">
      <t>サ</t>
    </rPh>
    <rPh sb="59" eb="60">
      <t>ヒ</t>
    </rPh>
    <rPh sb="65" eb="66">
      <t>ベツ</t>
    </rPh>
    <rPh sb="67" eb="70">
      <t>ハンバイテン</t>
    </rPh>
    <rPh sb="72" eb="74">
      <t>ネビ</t>
    </rPh>
    <rPh sb="76" eb="78">
      <t>ウチワケ</t>
    </rPh>
    <rPh sb="78" eb="79">
      <t>ショ</t>
    </rPh>
    <rPh sb="80" eb="82">
      <t>テンプ</t>
    </rPh>
    <rPh sb="85" eb="87">
      <t>バアイ</t>
    </rPh>
    <rPh sb="88" eb="89">
      <t>ノゾ</t>
    </rPh>
    <phoneticPr fontId="2"/>
  </si>
  <si>
    <t>の箇所に入力してください。（対象となる製品のみです。）</t>
    <rPh sb="1" eb="3">
      <t>カショ</t>
    </rPh>
    <rPh sb="4" eb="6">
      <t>ニュウリョク</t>
    </rPh>
    <rPh sb="14" eb="16">
      <t>タイショウ</t>
    </rPh>
    <rPh sb="19" eb="21">
      <t>セイヒン</t>
    </rPh>
    <phoneticPr fontId="2"/>
  </si>
  <si>
    <t>※　エアコンの室外機、室内機が分かれている場合は合算してください。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</si>
</sst>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8"/>
      <color theme="1"/>
      <name val="BIZ UDゴシック"/>
      <family val="3"/>
      <charset val="128"/>
    </font>
    <font>
      <sz val="11"/>
      <color theme="1"/>
      <name val="BIZ UDゴシック"/>
      <family val="3"/>
      <charset val="128"/>
    </font>
    <font>
      <sz val="9"/>
      <color theme="1"/>
      <name val="BIZ UDゴシック"/>
      <family val="3"/>
      <charset val="128"/>
    </font>
    <font>
      <b/>
      <sz val="11"/>
      <color theme="1"/>
      <name val="BIZ UDゴシック"/>
      <family val="3"/>
      <charset val="128"/>
    </font>
    <font>
      <sz val="12"/>
      <color theme="1"/>
      <name val="BIZ UDゴシック"/>
      <family val="3"/>
      <charset val="128"/>
    </font>
    <font>
      <b/>
      <sz val="12"/>
      <color theme="1"/>
      <name val="BIZ UDゴシック"/>
      <family val="3"/>
      <charset val="128"/>
    </font>
  </fonts>
  <fills count="3">
    <fill>
      <patternFill patternType="none"/>
    </fill>
    <fill>
      <patternFill patternType="gray125"/>
    </fill>
    <fill>
      <patternFill patternType="solid">
        <fgColor theme="7"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62">
    <xf numFmtId="0" fontId="0" fillId="0" borderId="0" xfId="0"/>
    <xf numFmtId="0" fontId="4" fillId="0" borderId="0" xfId="0" applyFont="1"/>
    <xf numFmtId="0" fontId="4" fillId="0" borderId="5" xfId="0" applyFont="1" applyBorder="1" applyAlignment="1">
      <alignment horizontal="center" vertical="center" shrinkToFit="1"/>
    </xf>
    <xf numFmtId="0" fontId="4" fillId="0" borderId="7"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4" xfId="0" applyFont="1" applyBorder="1" applyAlignment="1">
      <alignment horizontal="center" vertical="center" shrinkToFit="1"/>
    </xf>
    <xf numFmtId="38" fontId="4" fillId="0" borderId="0" xfId="1" applyFont="1" applyBorder="1" applyAlignment="1"/>
    <xf numFmtId="0" fontId="4" fillId="0" borderId="0" xfId="0" applyFont="1" applyBorder="1"/>
    <xf numFmtId="0" fontId="6" fillId="0" borderId="0" xfId="0" applyFont="1"/>
    <xf numFmtId="49" fontId="6" fillId="0" borderId="0" xfId="0" applyNumberFormat="1" applyFont="1"/>
    <xf numFmtId="38" fontId="4" fillId="0" borderId="19" xfId="1" applyFont="1" applyFill="1" applyBorder="1" applyAlignment="1"/>
    <xf numFmtId="38" fontId="4" fillId="0" borderId="20" xfId="1" applyFont="1" applyFill="1" applyBorder="1" applyAlignment="1"/>
    <xf numFmtId="38" fontId="4" fillId="0" borderId="21" xfId="1" applyFont="1" applyFill="1" applyBorder="1" applyAlignment="1"/>
    <xf numFmtId="38" fontId="4" fillId="0" borderId="22" xfId="1" applyFont="1" applyFill="1" applyBorder="1" applyAlignment="1"/>
    <xf numFmtId="38" fontId="4" fillId="0" borderId="23" xfId="1" applyFont="1" applyFill="1" applyBorder="1" applyAlignment="1"/>
    <xf numFmtId="38" fontId="4" fillId="0" borderId="24" xfId="1" applyFont="1" applyFill="1" applyBorder="1" applyAlignment="1"/>
    <xf numFmtId="38" fontId="4" fillId="0" borderId="25" xfId="1" applyFont="1" applyFill="1" applyBorder="1" applyAlignment="1"/>
    <xf numFmtId="38" fontId="4" fillId="0" borderId="26" xfId="1" applyFont="1" applyFill="1" applyBorder="1" applyAlignment="1"/>
    <xf numFmtId="38" fontId="4" fillId="0" borderId="27" xfId="1" applyFont="1" applyFill="1" applyBorder="1" applyAlignment="1"/>
    <xf numFmtId="0" fontId="7" fillId="0" borderId="0" xfId="0" applyFont="1"/>
    <xf numFmtId="0" fontId="8" fillId="0" borderId="0" xfId="0" applyFont="1"/>
    <xf numFmtId="0" fontId="7" fillId="2" borderId="0" xfId="0" applyFont="1" applyFill="1"/>
    <xf numFmtId="0" fontId="7" fillId="0" borderId="0" xfId="0" applyFont="1" applyFill="1"/>
    <xf numFmtId="0" fontId="4" fillId="0" borderId="12" xfId="0" applyFont="1" applyBorder="1" applyAlignment="1">
      <alignment horizontal="center" vertical="center"/>
    </xf>
    <xf numFmtId="38" fontId="4" fillId="2" borderId="15" xfId="1" applyFont="1" applyFill="1" applyBorder="1" applyAlignment="1" applyProtection="1">
      <protection locked="0"/>
    </xf>
    <xf numFmtId="38" fontId="4" fillId="2" borderId="2" xfId="1" applyFont="1" applyFill="1" applyBorder="1" applyAlignment="1" applyProtection="1">
      <protection locked="0"/>
    </xf>
    <xf numFmtId="38" fontId="4" fillId="2" borderId="3" xfId="1" applyFont="1" applyFill="1" applyBorder="1" applyAlignment="1" applyProtection="1">
      <protection locked="0"/>
    </xf>
    <xf numFmtId="38" fontId="4" fillId="2" borderId="1" xfId="1" applyFont="1" applyFill="1" applyBorder="1" applyAlignment="1" applyProtection="1">
      <protection locked="0"/>
    </xf>
    <xf numFmtId="38" fontId="4" fillId="2" borderId="5" xfId="1" applyFont="1" applyFill="1" applyBorder="1" applyAlignment="1" applyProtection="1">
      <protection locked="0"/>
    </xf>
    <xf numFmtId="38" fontId="4" fillId="2" borderId="7" xfId="1" applyFont="1" applyFill="1" applyBorder="1" applyAlignment="1" applyProtection="1">
      <protection locked="0"/>
    </xf>
    <xf numFmtId="38" fontId="4" fillId="2" borderId="28" xfId="1" applyFont="1" applyFill="1" applyBorder="1" applyAlignment="1" applyProtection="1">
      <protection locked="0"/>
    </xf>
    <xf numFmtId="38" fontId="4" fillId="2" borderId="29" xfId="1" applyFont="1" applyFill="1" applyBorder="1" applyAlignment="1" applyProtection="1">
      <protection locked="0"/>
    </xf>
    <xf numFmtId="38" fontId="4" fillId="0" borderId="30" xfId="1" applyFont="1" applyBorder="1" applyAlignment="1"/>
    <xf numFmtId="38" fontId="4" fillId="0" borderId="28" xfId="1" applyFont="1" applyFill="1" applyBorder="1" applyAlignment="1"/>
    <xf numFmtId="38" fontId="4" fillId="0" borderId="31" xfId="1" applyFont="1" applyBorder="1" applyAlignment="1"/>
    <xf numFmtId="38" fontId="4" fillId="0" borderId="32" xfId="1" applyFont="1" applyBorder="1" applyAlignment="1"/>
    <xf numFmtId="38" fontId="4" fillId="0" borderId="33" xfId="1" applyFont="1" applyFill="1" applyBorder="1" applyAlignment="1"/>
    <xf numFmtId="38" fontId="4" fillId="0" borderId="34" xfId="1" applyFont="1" applyFill="1" applyBorder="1" applyAlignment="1"/>
    <xf numFmtId="38" fontId="4" fillId="0" borderId="35" xfId="1" applyFont="1" applyFill="1" applyBorder="1" applyAlignment="1"/>
    <xf numFmtId="38" fontId="4" fillId="0" borderId="16" xfId="1" applyFont="1" applyBorder="1" applyAlignment="1" applyProtection="1">
      <protection hidden="1"/>
    </xf>
    <xf numFmtId="38" fontId="4" fillId="0" borderId="15" xfId="1" applyFont="1" applyFill="1" applyBorder="1" applyAlignment="1" applyProtection="1">
      <protection hidden="1"/>
    </xf>
    <xf numFmtId="38" fontId="4" fillId="0" borderId="10" xfId="1" applyFont="1" applyBorder="1" applyAlignment="1" applyProtection="1">
      <protection hidden="1"/>
    </xf>
    <xf numFmtId="38" fontId="4" fillId="0" borderId="3" xfId="1" applyFont="1" applyFill="1" applyBorder="1" applyAlignment="1" applyProtection="1">
      <protection hidden="1"/>
    </xf>
    <xf numFmtId="38" fontId="4" fillId="0" borderId="11" xfId="1" applyFont="1" applyBorder="1" applyAlignment="1" applyProtection="1">
      <protection hidden="1"/>
    </xf>
    <xf numFmtId="38" fontId="4" fillId="0" borderId="5" xfId="1" applyFont="1" applyFill="1" applyBorder="1" applyAlignment="1" applyProtection="1">
      <protection hidden="1"/>
    </xf>
    <xf numFmtId="38" fontId="4" fillId="0" borderId="17" xfId="1" applyFont="1" applyBorder="1" applyAlignment="1" applyProtection="1">
      <protection hidden="1"/>
    </xf>
    <xf numFmtId="38" fontId="4" fillId="0" borderId="18" xfId="1" applyFont="1" applyBorder="1" applyAlignment="1" applyProtection="1">
      <protection hidden="1"/>
    </xf>
    <xf numFmtId="38" fontId="4" fillId="0" borderId="4" xfId="1" applyFont="1" applyBorder="1" applyAlignment="1" applyProtection="1">
      <protection hidden="1"/>
    </xf>
    <xf numFmtId="38" fontId="4" fillId="0" borderId="13" xfId="1" applyFont="1" applyBorder="1" applyAlignment="1" applyProtection="1">
      <protection hidden="1"/>
    </xf>
    <xf numFmtId="38" fontId="4" fillId="0" borderId="6" xfId="1" applyFont="1" applyBorder="1" applyAlignment="1" applyProtection="1">
      <protection hidden="1"/>
    </xf>
    <xf numFmtId="38" fontId="4" fillId="0" borderId="14" xfId="1" applyFont="1" applyBorder="1" applyAlignment="1" applyProtection="1">
      <protection hidden="1"/>
    </xf>
    <xf numFmtId="38" fontId="6" fillId="0" borderId="2" xfId="1" applyFont="1" applyBorder="1" applyAlignment="1" applyProtection="1">
      <protection hidden="1"/>
    </xf>
    <xf numFmtId="38" fontId="6" fillId="0" borderId="1" xfId="1" applyFont="1" applyBorder="1" applyAlignment="1" applyProtection="1">
      <protection hidden="1"/>
    </xf>
    <xf numFmtId="0" fontId="7" fillId="0" borderId="0" xfId="0" applyFont="1" applyAlignment="1">
      <alignment horizontal="left" vertical="top" wrapText="1"/>
    </xf>
    <xf numFmtId="0" fontId="3" fillId="0" borderId="0" xfId="0" applyFont="1" applyAlignment="1">
      <alignment horizontal="center"/>
    </xf>
    <xf numFmtId="0" fontId="6" fillId="0" borderId="1" xfId="0" applyFont="1" applyBorder="1" applyAlignment="1">
      <alignment horizontal="center"/>
    </xf>
    <xf numFmtId="38" fontId="6" fillId="0" borderId="2" xfId="1" applyFont="1" applyBorder="1" applyAlignment="1">
      <alignment horizont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tabSelected="1" zoomScaleNormal="100" workbookViewId="0">
      <selection activeCell="C14" sqref="C14"/>
    </sheetView>
  </sheetViews>
  <sheetFormatPr defaultRowHeight="18.75" x14ac:dyDescent="0.4"/>
  <cols>
    <col min="1" max="1" width="1.625" customWidth="1"/>
    <col min="2" max="9" width="11.625" customWidth="1"/>
    <col min="10" max="10" width="19.25" customWidth="1"/>
    <col min="11" max="11" width="4.625" customWidth="1"/>
    <col min="12" max="12" width="1.625" customWidth="1"/>
  </cols>
  <sheetData>
    <row r="1" spans="2:11" s="1" customFormat="1" ht="21" x14ac:dyDescent="0.2">
      <c r="B1" s="56" t="s">
        <v>19</v>
      </c>
      <c r="C1" s="56"/>
      <c r="D1" s="56"/>
      <c r="E1" s="56"/>
      <c r="F1" s="56"/>
      <c r="G1" s="56"/>
      <c r="H1" s="56"/>
      <c r="I1" s="56"/>
      <c r="J1" s="56"/>
      <c r="K1" s="56"/>
    </row>
    <row r="2" spans="2:11" s="1" customFormat="1" ht="13.5" x14ac:dyDescent="0.15"/>
    <row r="3" spans="2:11" s="21" customFormat="1" ht="14.25" customHeight="1" x14ac:dyDescent="0.15">
      <c r="B3" s="55" t="s">
        <v>20</v>
      </c>
      <c r="C3" s="55"/>
      <c r="D3" s="55"/>
      <c r="E3" s="55"/>
      <c r="F3" s="55"/>
      <c r="G3" s="55"/>
      <c r="H3" s="55"/>
      <c r="I3" s="55"/>
      <c r="J3" s="55"/>
      <c r="K3" s="55"/>
    </row>
    <row r="4" spans="2:11" s="21" customFormat="1" ht="30" customHeight="1" x14ac:dyDescent="0.15">
      <c r="B4" s="55" t="s">
        <v>24</v>
      </c>
      <c r="C4" s="55"/>
      <c r="D4" s="55"/>
      <c r="E4" s="55"/>
      <c r="F4" s="55"/>
      <c r="G4" s="55"/>
      <c r="H4" s="55"/>
      <c r="I4" s="55"/>
      <c r="J4" s="55"/>
      <c r="K4" s="55"/>
    </row>
    <row r="5" spans="2:11" s="21" customFormat="1" ht="14.25" x14ac:dyDescent="0.15"/>
    <row r="6" spans="2:11" s="21" customFormat="1" ht="14.25" x14ac:dyDescent="0.15">
      <c r="B6" s="23"/>
      <c r="C6" s="21" t="s">
        <v>25</v>
      </c>
    </row>
    <row r="7" spans="2:11" s="21" customFormat="1" ht="14.25" x14ac:dyDescent="0.15">
      <c r="B7" s="24" t="s">
        <v>26</v>
      </c>
    </row>
    <row r="8" spans="2:11" s="21" customFormat="1" ht="8.1" customHeight="1" x14ac:dyDescent="0.15"/>
    <row r="9" spans="2:11" s="21" customFormat="1" ht="15" thickBot="1" x14ac:dyDescent="0.2">
      <c r="B9" s="22" t="s">
        <v>17</v>
      </c>
    </row>
    <row r="10" spans="2:11" s="21" customFormat="1" ht="15" hidden="1" thickBot="1" x14ac:dyDescent="0.2">
      <c r="B10" s="21" t="s">
        <v>18</v>
      </c>
    </row>
    <row r="11" spans="2:11" s="1" customFormat="1" ht="14.25" hidden="1" thickBot="1" x14ac:dyDescent="0.2">
      <c r="J11" s="1" t="s">
        <v>12</v>
      </c>
    </row>
    <row r="12" spans="2:11" s="1" customFormat="1" ht="13.5" x14ac:dyDescent="0.15">
      <c r="B12" s="59" t="s">
        <v>13</v>
      </c>
      <c r="C12" s="60"/>
      <c r="D12" s="60"/>
      <c r="E12" s="60"/>
      <c r="F12" s="59" t="s">
        <v>14</v>
      </c>
      <c r="G12" s="60"/>
      <c r="H12" s="60"/>
      <c r="I12" s="61"/>
      <c r="J12" s="25" t="s">
        <v>15</v>
      </c>
    </row>
    <row r="13" spans="2:11" s="1" customFormat="1" ht="39.950000000000003" customHeight="1" thickBot="1" x14ac:dyDescent="0.2">
      <c r="B13" s="2" t="s">
        <v>1</v>
      </c>
      <c r="C13" s="3" t="s">
        <v>16</v>
      </c>
      <c r="D13" s="4" t="s">
        <v>21</v>
      </c>
      <c r="E13" s="5" t="s">
        <v>5</v>
      </c>
      <c r="F13" s="2" t="s">
        <v>0</v>
      </c>
      <c r="G13" s="3" t="s">
        <v>16</v>
      </c>
      <c r="H13" s="4" t="s">
        <v>21</v>
      </c>
      <c r="I13" s="6" t="s">
        <v>5</v>
      </c>
      <c r="J13" s="7" t="s">
        <v>2</v>
      </c>
    </row>
    <row r="14" spans="2:11" s="1" customFormat="1" ht="13.5" x14ac:dyDescent="0.15">
      <c r="B14" s="26">
        <v>45865</v>
      </c>
      <c r="C14" s="27">
        <v>24480</v>
      </c>
      <c r="D14" s="27">
        <v>0</v>
      </c>
      <c r="E14" s="41">
        <f>+B14-C14-D14</f>
        <v>21385</v>
      </c>
      <c r="F14" s="42">
        <f>+E14*1.1</f>
        <v>23523.500000000004</v>
      </c>
      <c r="G14" s="27">
        <v>0</v>
      </c>
      <c r="H14" s="27">
        <v>0</v>
      </c>
      <c r="I14" s="47">
        <f>+F14-G14-H14</f>
        <v>23523.500000000004</v>
      </c>
      <c r="J14" s="48">
        <f>ROUNDUP(I14/1.1,0)</f>
        <v>21385</v>
      </c>
    </row>
    <row r="15" spans="2:11" s="1" customFormat="1" ht="13.5" x14ac:dyDescent="0.15">
      <c r="B15" s="28">
        <v>31254</v>
      </c>
      <c r="C15" s="29">
        <v>0</v>
      </c>
      <c r="D15" s="29">
        <v>1256</v>
      </c>
      <c r="E15" s="43">
        <f t="shared" ref="E15:E17" si="0">+B15-C15-D15</f>
        <v>29998</v>
      </c>
      <c r="F15" s="44">
        <f t="shared" ref="F15:F17" si="1">+E15*1.1</f>
        <v>32997.800000000003</v>
      </c>
      <c r="G15" s="29">
        <v>0</v>
      </c>
      <c r="H15" s="29">
        <v>200</v>
      </c>
      <c r="I15" s="49">
        <f t="shared" ref="I15:I17" si="2">+F15-G15-H15</f>
        <v>32797.800000000003</v>
      </c>
      <c r="J15" s="50">
        <f t="shared" ref="J15:J17" si="3">ROUNDUP(I15/1.1,0)</f>
        <v>29817</v>
      </c>
    </row>
    <row r="16" spans="2:11" s="1" customFormat="1" ht="14.25" thickBot="1" x14ac:dyDescent="0.2">
      <c r="B16" s="30">
        <v>50789</v>
      </c>
      <c r="C16" s="31">
        <v>0</v>
      </c>
      <c r="D16" s="31">
        <v>0</v>
      </c>
      <c r="E16" s="45">
        <f t="shared" si="0"/>
        <v>50789</v>
      </c>
      <c r="F16" s="46">
        <f t="shared" si="1"/>
        <v>55867.9</v>
      </c>
      <c r="G16" s="31">
        <v>15000</v>
      </c>
      <c r="H16" s="31">
        <v>358</v>
      </c>
      <c r="I16" s="51">
        <f t="shared" si="2"/>
        <v>40509.9</v>
      </c>
      <c r="J16" s="52">
        <f t="shared" si="3"/>
        <v>36828</v>
      </c>
    </row>
    <row r="17" spans="2:11" s="1" customFormat="1" ht="14.25" hidden="1" thickBot="1" x14ac:dyDescent="0.2">
      <c r="B17" s="32"/>
      <c r="C17" s="33">
        <v>0</v>
      </c>
      <c r="D17" s="33">
        <v>0</v>
      </c>
      <c r="E17" s="34">
        <f t="shared" si="0"/>
        <v>0</v>
      </c>
      <c r="F17" s="35">
        <f t="shared" si="1"/>
        <v>0</v>
      </c>
      <c r="G17" s="33">
        <v>0</v>
      </c>
      <c r="H17" s="33">
        <v>0</v>
      </c>
      <c r="I17" s="36">
        <f t="shared" si="2"/>
        <v>0</v>
      </c>
      <c r="J17" s="37">
        <f t="shared" si="3"/>
        <v>0</v>
      </c>
    </row>
    <row r="18" spans="2:11" s="1" customFormat="1" ht="13.5" x14ac:dyDescent="0.15">
      <c r="B18" s="8"/>
      <c r="C18" s="8"/>
      <c r="D18" s="8"/>
      <c r="E18" s="8"/>
      <c r="F18" s="8"/>
      <c r="G18" s="8"/>
      <c r="H18" s="58" t="s">
        <v>6</v>
      </c>
      <c r="I18" s="58"/>
      <c r="J18" s="53">
        <f>SUM(J14:J17)</f>
        <v>88030</v>
      </c>
    </row>
    <row r="19" spans="2:11" s="1" customFormat="1" ht="13.5" x14ac:dyDescent="0.15">
      <c r="B19" s="9"/>
      <c r="C19" s="9"/>
      <c r="D19" s="9"/>
      <c r="E19" s="9"/>
      <c r="F19" s="9"/>
      <c r="G19" s="9"/>
      <c r="H19" s="57" t="s">
        <v>7</v>
      </c>
      <c r="I19" s="57"/>
      <c r="J19" s="54">
        <f>ROUNDDOWN(J18/3,0)</f>
        <v>29343</v>
      </c>
      <c r="K19" s="10" t="s">
        <v>8</v>
      </c>
    </row>
    <row r="20" spans="2:11" s="1" customFormat="1" ht="13.5" x14ac:dyDescent="0.15">
      <c r="B20" s="9"/>
      <c r="C20" s="9"/>
      <c r="D20" s="9"/>
      <c r="E20" s="9"/>
      <c r="F20" s="9"/>
      <c r="G20" s="9"/>
      <c r="H20" s="57" t="s">
        <v>11</v>
      </c>
      <c r="I20" s="57"/>
      <c r="J20" s="54">
        <f>ROUNDDOWN(J19,-3)</f>
        <v>29000</v>
      </c>
      <c r="K20" s="11" t="s">
        <v>9</v>
      </c>
    </row>
    <row r="21" spans="2:11" s="1" customFormat="1" ht="13.5" x14ac:dyDescent="0.15">
      <c r="B21" s="9"/>
      <c r="C21" s="9"/>
      <c r="D21" s="9"/>
      <c r="E21" s="9"/>
      <c r="F21" s="9"/>
      <c r="G21" s="9"/>
      <c r="H21" s="57" t="s">
        <v>3</v>
      </c>
      <c r="I21" s="57"/>
      <c r="J21" s="54">
        <v>50000</v>
      </c>
      <c r="K21" s="10" t="s">
        <v>10</v>
      </c>
    </row>
    <row r="22" spans="2:11" s="1" customFormat="1" ht="13.5" x14ac:dyDescent="0.15">
      <c r="B22" s="9"/>
      <c r="C22" s="9"/>
      <c r="D22" s="9"/>
      <c r="E22" s="9"/>
      <c r="F22" s="9"/>
      <c r="G22" s="9"/>
      <c r="H22" s="57" t="s">
        <v>4</v>
      </c>
      <c r="I22" s="57"/>
      <c r="J22" s="54">
        <f>MIN(J20,J21)</f>
        <v>29000</v>
      </c>
    </row>
    <row r="23" spans="2:11" s="21" customFormat="1" ht="15" thickBot="1" x14ac:dyDescent="0.2">
      <c r="B23" s="22" t="s">
        <v>22</v>
      </c>
    </row>
    <row r="24" spans="2:11" s="21" customFormat="1" ht="15" hidden="1" thickBot="1" x14ac:dyDescent="0.2">
      <c r="B24" s="21" t="s">
        <v>23</v>
      </c>
    </row>
    <row r="25" spans="2:11" s="1" customFormat="1" ht="13.5" x14ac:dyDescent="0.15">
      <c r="B25" s="59" t="s">
        <v>13</v>
      </c>
      <c r="C25" s="60"/>
      <c r="D25" s="60"/>
      <c r="E25" s="61"/>
      <c r="F25" s="59" t="s">
        <v>14</v>
      </c>
      <c r="G25" s="60"/>
      <c r="H25" s="60"/>
      <c r="I25" s="61"/>
      <c r="J25" s="25" t="s">
        <v>15</v>
      </c>
    </row>
    <row r="26" spans="2:11" s="1" customFormat="1" ht="39.950000000000003" customHeight="1" thickBot="1" x14ac:dyDescent="0.2">
      <c r="B26" s="2" t="s">
        <v>1</v>
      </c>
      <c r="C26" s="3" t="s">
        <v>16</v>
      </c>
      <c r="D26" s="4" t="s">
        <v>21</v>
      </c>
      <c r="E26" s="6" t="s">
        <v>5</v>
      </c>
      <c r="F26" s="2" t="s">
        <v>0</v>
      </c>
      <c r="G26" s="3" t="s">
        <v>16</v>
      </c>
      <c r="H26" s="4" t="s">
        <v>21</v>
      </c>
      <c r="I26" s="6" t="s">
        <v>5</v>
      </c>
      <c r="J26" s="7" t="s">
        <v>2</v>
      </c>
    </row>
    <row r="27" spans="2:11" s="1" customFormat="1" ht="13.5" x14ac:dyDescent="0.15">
      <c r="B27" s="12"/>
      <c r="C27" s="13"/>
      <c r="D27" s="13"/>
      <c r="E27" s="18"/>
      <c r="F27" s="28">
        <v>23523</v>
      </c>
      <c r="G27" s="29">
        <v>0</v>
      </c>
      <c r="H27" s="29">
        <v>0</v>
      </c>
      <c r="I27" s="49">
        <f>+F27-G27-H27</f>
        <v>23523</v>
      </c>
      <c r="J27" s="50">
        <f>ROUNDUP(I27/1.1,0)</f>
        <v>21385</v>
      </c>
    </row>
    <row r="28" spans="2:11" s="1" customFormat="1" ht="13.5" x14ac:dyDescent="0.15">
      <c r="B28" s="14"/>
      <c r="C28" s="15"/>
      <c r="D28" s="15"/>
      <c r="E28" s="19"/>
      <c r="F28" s="28">
        <v>32998</v>
      </c>
      <c r="G28" s="29">
        <v>0</v>
      </c>
      <c r="H28" s="29">
        <v>200</v>
      </c>
      <c r="I28" s="49">
        <f t="shared" ref="I28:I30" si="4">+F28-G28-H28</f>
        <v>32798</v>
      </c>
      <c r="J28" s="50">
        <f t="shared" ref="J28:J30" si="5">ROUNDUP(I28/1.1,0)</f>
        <v>29817</v>
      </c>
    </row>
    <row r="29" spans="2:11" s="1" customFormat="1" ht="14.25" thickBot="1" x14ac:dyDescent="0.2">
      <c r="B29" s="16"/>
      <c r="C29" s="17"/>
      <c r="D29" s="17"/>
      <c r="E29" s="20"/>
      <c r="F29" s="30">
        <v>55868</v>
      </c>
      <c r="G29" s="31">
        <v>15000</v>
      </c>
      <c r="H29" s="31">
        <v>358</v>
      </c>
      <c r="I29" s="51">
        <f t="shared" si="4"/>
        <v>40510</v>
      </c>
      <c r="J29" s="52">
        <f t="shared" si="5"/>
        <v>36828</v>
      </c>
    </row>
    <row r="30" spans="2:11" s="1" customFormat="1" ht="14.25" hidden="1" thickBot="1" x14ac:dyDescent="0.2">
      <c r="B30" s="38"/>
      <c r="C30" s="39"/>
      <c r="D30" s="39"/>
      <c r="E30" s="40"/>
      <c r="F30" s="32"/>
      <c r="G30" s="33">
        <v>0</v>
      </c>
      <c r="H30" s="33">
        <v>0</v>
      </c>
      <c r="I30" s="36">
        <f t="shared" si="4"/>
        <v>0</v>
      </c>
      <c r="J30" s="37">
        <f t="shared" si="5"/>
        <v>0</v>
      </c>
    </row>
    <row r="31" spans="2:11" s="1" customFormat="1" ht="13.5" x14ac:dyDescent="0.15">
      <c r="B31" s="8"/>
      <c r="C31" s="8"/>
      <c r="D31" s="8"/>
      <c r="E31" s="8"/>
      <c r="F31" s="8"/>
      <c r="G31" s="8"/>
      <c r="H31" s="58" t="s">
        <v>6</v>
      </c>
      <c r="I31" s="58"/>
      <c r="J31" s="53">
        <f>SUM(J27:J30)</f>
        <v>88030</v>
      </c>
    </row>
    <row r="32" spans="2:11" s="1" customFormat="1" ht="13.5" x14ac:dyDescent="0.15">
      <c r="B32" s="9"/>
      <c r="C32" s="9"/>
      <c r="D32" s="9"/>
      <c r="E32" s="9"/>
      <c r="F32" s="9"/>
      <c r="G32" s="9"/>
      <c r="H32" s="57" t="s">
        <v>7</v>
      </c>
      <c r="I32" s="57"/>
      <c r="J32" s="54">
        <f>ROUNDDOWN(J31/3,0)</f>
        <v>29343</v>
      </c>
      <c r="K32" s="10" t="s">
        <v>8</v>
      </c>
    </row>
    <row r="33" spans="2:11" s="1" customFormat="1" ht="13.5" x14ac:dyDescent="0.15">
      <c r="B33" s="9"/>
      <c r="C33" s="9"/>
      <c r="D33" s="9"/>
      <c r="E33" s="9"/>
      <c r="F33" s="9"/>
      <c r="G33" s="9"/>
      <c r="H33" s="57" t="s">
        <v>11</v>
      </c>
      <c r="I33" s="57"/>
      <c r="J33" s="54">
        <f>ROUNDDOWN(J32,-3)</f>
        <v>29000</v>
      </c>
      <c r="K33" s="11" t="s">
        <v>9</v>
      </c>
    </row>
    <row r="34" spans="2:11" s="1" customFormat="1" ht="13.5" x14ac:dyDescent="0.15">
      <c r="B34" s="9"/>
      <c r="C34" s="9"/>
      <c r="D34" s="9"/>
      <c r="E34" s="9"/>
      <c r="F34" s="9"/>
      <c r="G34" s="9"/>
      <c r="H34" s="57" t="s">
        <v>3</v>
      </c>
      <c r="I34" s="57"/>
      <c r="J34" s="54">
        <v>50000</v>
      </c>
      <c r="K34" s="10" t="s">
        <v>10</v>
      </c>
    </row>
    <row r="35" spans="2:11" s="1" customFormat="1" ht="13.5" x14ac:dyDescent="0.15">
      <c r="B35" s="9"/>
      <c r="C35" s="9"/>
      <c r="D35" s="9"/>
      <c r="E35" s="9"/>
      <c r="F35" s="9"/>
      <c r="G35" s="9"/>
      <c r="H35" s="57" t="s">
        <v>4</v>
      </c>
      <c r="I35" s="57"/>
      <c r="J35" s="54">
        <f>MIN(J33,J34)</f>
        <v>29000</v>
      </c>
    </row>
    <row r="36" spans="2:11" s="1" customFormat="1" ht="13.5" x14ac:dyDescent="0.15"/>
  </sheetData>
  <sheetProtection algorithmName="SHA-512" hashValue="CMMtkfHskkBFcFNjltONTkLS5QvRuObeT5uvFtcWAGLGhejOywJiWAJjnb4NOISQGrWU0IX66UIJ63lLrvHl+Q==" saltValue="Dtuj4rQ8qIHuTVI7G1C3Zw==" spinCount="100000" sheet="1" objects="1" scenarios="1"/>
  <mergeCells count="17">
    <mergeCell ref="H35:I35"/>
    <mergeCell ref="H22:I22"/>
    <mergeCell ref="H21:I21"/>
    <mergeCell ref="H20:I20"/>
    <mergeCell ref="H19:I19"/>
    <mergeCell ref="H31:I31"/>
    <mergeCell ref="F25:I25"/>
    <mergeCell ref="B4:K4"/>
    <mergeCell ref="B1:K1"/>
    <mergeCell ref="H32:I32"/>
    <mergeCell ref="H33:I33"/>
    <mergeCell ref="H34:I34"/>
    <mergeCell ref="H18:I18"/>
    <mergeCell ref="F12:I12"/>
    <mergeCell ref="B12:E12"/>
    <mergeCell ref="B25:E25"/>
    <mergeCell ref="B3:K3"/>
  </mergeCells>
  <phoneticPr fontId="2"/>
  <printOptions horizontalCentered="1" verticalCentered="1"/>
  <pageMargins left="0.70866141732283472" right="0.70866141732283472" top="0.35433070866141736" bottom="0.35433070866141736" header="0.31496062992125984" footer="0.31496062992125984"/>
  <pageSetup paperSize="9"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補助金額計算シート</vt:lpstr>
      <vt:lpstr>補助金額計算シート!Print_Area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2025-06-30T05:03:49Z</dcterms:modified>
</cp:coreProperties>
</file>