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企画財政部\企画財政課\【財政係】\⑭　新地方会計制度\H30\成果物\財務書類\公表\"/>
    </mc:Choice>
  </mc:AlternateContent>
  <bookViews>
    <workbookView xWindow="0" yWindow="0" windowWidth="20490" windowHeight="738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  <sheet name="全体貸借対照表" sheetId="16" r:id="rId5"/>
    <sheet name="全体行政コスト計算書" sheetId="17" r:id="rId6"/>
    <sheet name="全体純資産変動計算書" sheetId="18" r:id="rId7"/>
    <sheet name="全体資金収支計算書" sheetId="19" r:id="rId8"/>
    <sheet name="連結貸借対照表" sheetId="20" r:id="rId9"/>
    <sheet name="連結行政コスト計算書" sheetId="21" r:id="rId10"/>
    <sheet name="連結純資産変動計算書" sheetId="22" r:id="rId11"/>
    <sheet name="連結資金収支計算書" sheetId="23" r:id="rId12"/>
  </sheets>
  <externalReferences>
    <externalReference r:id="rId13"/>
  </externalReferences>
  <definedNames>
    <definedName name="CSV" localSheetId="5">#REF!</definedName>
    <definedName name="CSV" localSheetId="7">#REF!</definedName>
    <definedName name="CSV" localSheetId="6">#REF!</definedName>
    <definedName name="CSV" localSheetId="4">#REF!</definedName>
    <definedName name="CSV" localSheetId="9">#REF!</definedName>
    <definedName name="CSV" localSheetId="11">#REF!</definedName>
    <definedName name="CSV" localSheetId="10">#REF!</definedName>
    <definedName name="CSV" localSheetId="8">#REF!</definedName>
    <definedName name="CSV">#REF!</definedName>
    <definedName name="CSVDATA" localSheetId="5">#REF!</definedName>
    <definedName name="CSVDATA" localSheetId="7">#REF!</definedName>
    <definedName name="CSVDATA" localSheetId="6">#REF!</definedName>
    <definedName name="CSVDATA" localSheetId="4">#REF!</definedName>
    <definedName name="CSVDATA" localSheetId="9">#REF!</definedName>
    <definedName name="CSVDATA" localSheetId="11">#REF!</definedName>
    <definedName name="CSVDATA" localSheetId="10">#REF!</definedName>
    <definedName name="CSVDATA" localSheetId="8">#REF!</definedName>
    <definedName name="CSVDATA">#REF!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5">全体行政コスト計算書!$B$1:$P$50</definedName>
    <definedName name="_xlnm.Print_Area" localSheetId="7">全体資金収支計算書!$B$1:$O$69</definedName>
    <definedName name="_xlnm.Print_Area" localSheetId="6">全体純資産変動計算書!$B$1:$Q$32</definedName>
    <definedName name="_xlnm.Print_Area" localSheetId="4">全体貸借対照表!$C$1:$AB$71</definedName>
    <definedName name="_xlnm.Print_Area" localSheetId="0">貸借対照表!$C$1:$AB$71</definedName>
    <definedName name="_xlnm.Print_Area" localSheetId="9">連結行政コスト計算書!$B$1:$P$50</definedName>
    <definedName name="_xlnm.Print_Area" localSheetId="11">連結資金収支計算書!$B$1:$O$69</definedName>
    <definedName name="_xlnm.Print_Area" localSheetId="10">連結純資産変動計算書!$A$1:$R$34</definedName>
    <definedName name="_xlnm.Print_Area" localSheetId="8">連結貸借対照表!$C$1:$AB$71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5">#REF!</definedName>
    <definedName name="フォーム共通定義_「画面ＩＤ」入力セルの位置_行" localSheetId="7">#REF!</definedName>
    <definedName name="フォーム共通定義_「画面ＩＤ」入力セルの位置_行" localSheetId="6">#REF!</definedName>
    <definedName name="フォーム共通定義_「画面ＩＤ」入力セルの位置_行" localSheetId="4">#REF!</definedName>
    <definedName name="フォーム共通定義_「画面ＩＤ」入力セルの位置_行" localSheetId="0">#REF!</definedName>
    <definedName name="フォーム共通定義_「画面ＩＤ」入力セルの位置_行" localSheetId="9">#REF!</definedName>
    <definedName name="フォーム共通定義_「画面ＩＤ」入力セルの位置_行" localSheetId="11">#REF!</definedName>
    <definedName name="フォーム共通定義_「画面ＩＤ」入力セルの位置_行" localSheetId="10">#REF!</definedName>
    <definedName name="フォーム共通定義_「画面ＩＤ」入力セルの位置_行" localSheetId="8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5">#REF!</definedName>
    <definedName name="フォーム共通定義_「画面ＩＤ」入力セルの位置_列" localSheetId="7">#REF!</definedName>
    <definedName name="フォーム共通定義_「画面ＩＤ」入力セルの位置_列" localSheetId="6">#REF!</definedName>
    <definedName name="フォーム共通定義_「画面ＩＤ」入力セルの位置_列" localSheetId="4">#REF!</definedName>
    <definedName name="フォーム共通定義_「画面ＩＤ」入力セルの位置_列" localSheetId="0">#REF!</definedName>
    <definedName name="フォーム共通定義_「画面ＩＤ」入力セルの位置_列" localSheetId="9">#REF!</definedName>
    <definedName name="フォーム共通定義_「画面ＩＤ」入力セルの位置_列" localSheetId="11">#REF!</definedName>
    <definedName name="フォーム共通定義_「画面ＩＤ」入力セルの位置_列" localSheetId="10">#REF!</definedName>
    <definedName name="フォーム共通定義_「画面ＩＤ」入力セルの位置_列" localSheetId="8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5">#REF!</definedName>
    <definedName name="画面イベント定義_「画面ＩＤ」入力セルの位置_行" localSheetId="7">#REF!</definedName>
    <definedName name="画面イベント定義_「画面ＩＤ」入力セルの位置_行" localSheetId="6">#REF!</definedName>
    <definedName name="画面イベント定義_「画面ＩＤ」入力セルの位置_行" localSheetId="4">#REF!</definedName>
    <definedName name="画面イベント定義_「画面ＩＤ」入力セルの位置_行" localSheetId="0">#REF!</definedName>
    <definedName name="画面イベント定義_「画面ＩＤ」入力セルの位置_行" localSheetId="9">#REF!</definedName>
    <definedName name="画面イベント定義_「画面ＩＤ」入力セルの位置_行" localSheetId="11">#REF!</definedName>
    <definedName name="画面イベント定義_「画面ＩＤ」入力セルの位置_行" localSheetId="10">#REF!</definedName>
    <definedName name="画面イベント定義_「画面ＩＤ」入力セルの位置_行" localSheetId="8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5">#REF!</definedName>
    <definedName name="画面イベント定義_「画面ＩＤ」入力セルの位置_列" localSheetId="7">#REF!</definedName>
    <definedName name="画面イベント定義_「画面ＩＤ」入力セルの位置_列" localSheetId="6">#REF!</definedName>
    <definedName name="画面イベント定義_「画面ＩＤ」入力セルの位置_列" localSheetId="4">#REF!</definedName>
    <definedName name="画面イベント定義_「画面ＩＤ」入力セルの位置_列" localSheetId="0">#REF!</definedName>
    <definedName name="画面イベント定義_「画面ＩＤ」入力セルの位置_列" localSheetId="9">#REF!</definedName>
    <definedName name="画面イベント定義_「画面ＩＤ」入力セルの位置_列" localSheetId="11">#REF!</definedName>
    <definedName name="画面イベント定義_「画面ＩＤ」入力セルの位置_列" localSheetId="10">#REF!</definedName>
    <definedName name="画面イベント定義_「画面ＩＤ」入力セルの位置_列" localSheetId="8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6" i="23" l="1"/>
  <c r="Q55" i="23"/>
  <c r="Q52" i="23"/>
  <c r="Q58" i="23" s="1"/>
  <c r="Q44" i="23"/>
  <c r="Q38" i="23"/>
  <c r="Q50" i="23" s="1"/>
  <c r="Q32" i="23"/>
  <c r="Q27" i="23"/>
  <c r="Q22" i="23"/>
  <c r="Q17" i="23"/>
  <c r="Q16" i="23"/>
  <c r="Q36" i="23" s="1"/>
  <c r="Q59" i="23" s="1"/>
  <c r="Q62" i="23" s="1"/>
  <c r="Q67" i="23" s="1"/>
  <c r="U30" i="22"/>
  <c r="U29" i="22"/>
  <c r="U28" i="22"/>
  <c r="U27" i="22"/>
  <c r="U26" i="22"/>
  <c r="W21" i="22"/>
  <c r="V21" i="22"/>
  <c r="V31" i="22" s="1"/>
  <c r="U19" i="22"/>
  <c r="U18" i="22"/>
  <c r="X17" i="22"/>
  <c r="X20" i="22" s="1"/>
  <c r="X31" i="22" s="1"/>
  <c r="X32" i="22" s="1"/>
  <c r="U32" i="22" s="1"/>
  <c r="W17" i="22"/>
  <c r="W20" i="22" s="1"/>
  <c r="U17" i="22"/>
  <c r="U16" i="22"/>
  <c r="U15" i="22"/>
  <c r="R44" i="21"/>
  <c r="R39" i="21"/>
  <c r="R35" i="21"/>
  <c r="R30" i="21"/>
  <c r="R26" i="21"/>
  <c r="R21" i="21"/>
  <c r="R16" i="21"/>
  <c r="R15" i="21"/>
  <c r="R14" i="21" s="1"/>
  <c r="R38" i="21" s="1"/>
  <c r="R47" i="21" s="1"/>
  <c r="AE68" i="20"/>
  <c r="AD62" i="20"/>
  <c r="AD58" i="20" s="1"/>
  <c r="AD53" i="20"/>
  <c r="AD47" i="20"/>
  <c r="AD46" i="20"/>
  <c r="AD43" i="20"/>
  <c r="AD32" i="20"/>
  <c r="AE20" i="20"/>
  <c r="AD16" i="20"/>
  <c r="AD15" i="20"/>
  <c r="AE14" i="20"/>
  <c r="AE29" i="20" s="1"/>
  <c r="AE69" i="20" s="1"/>
  <c r="AD14" i="20"/>
  <c r="AD69" i="20" s="1"/>
  <c r="Q66" i="19"/>
  <c r="Q55" i="19"/>
  <c r="Q52" i="19"/>
  <c r="Q58" i="19" s="1"/>
  <c r="Q44" i="19"/>
  <c r="Q38" i="19"/>
  <c r="Q50" i="19" s="1"/>
  <c r="Q32" i="19"/>
  <c r="Q27" i="19"/>
  <c r="Q22" i="19"/>
  <c r="Q17" i="19"/>
  <c r="Q16" i="19"/>
  <c r="Q36" i="19" s="1"/>
  <c r="Q59" i="19" s="1"/>
  <c r="Q62" i="19" s="1"/>
  <c r="Q67" i="19" s="1"/>
  <c r="U30" i="18"/>
  <c r="U28" i="18"/>
  <c r="U27" i="18"/>
  <c r="U26" i="18"/>
  <c r="W21" i="18"/>
  <c r="V21" i="18"/>
  <c r="V29" i="18" s="1"/>
  <c r="U19" i="18"/>
  <c r="U18" i="18"/>
  <c r="W17" i="18"/>
  <c r="U17" i="18" s="1"/>
  <c r="U16" i="18"/>
  <c r="U15" i="18"/>
  <c r="R45" i="17"/>
  <c r="R39" i="17"/>
  <c r="R35" i="17"/>
  <c r="R30" i="17"/>
  <c r="R26" i="17"/>
  <c r="R21" i="17"/>
  <c r="R16" i="17"/>
  <c r="R15" i="17"/>
  <c r="R14" i="17" s="1"/>
  <c r="R38" i="17" s="1"/>
  <c r="R48" i="17" s="1"/>
  <c r="AE69" i="16"/>
  <c r="AD63" i="16"/>
  <c r="AD59" i="16" s="1"/>
  <c r="AD54" i="16"/>
  <c r="AD47" i="16"/>
  <c r="AD46" i="16"/>
  <c r="AD43" i="16"/>
  <c r="AD32" i="16"/>
  <c r="AE20" i="16"/>
  <c r="AD16" i="16"/>
  <c r="AD15" i="16"/>
  <c r="AE14" i="16"/>
  <c r="AE29" i="16" s="1"/>
  <c r="AE70" i="16" s="1"/>
  <c r="AD14" i="16"/>
  <c r="W31" i="22" l="1"/>
  <c r="U20" i="22"/>
  <c r="U31" i="22"/>
  <c r="W20" i="18"/>
  <c r="AD70" i="16"/>
  <c r="U20" i="18" l="1"/>
  <c r="W29" i="18"/>
  <c r="U29" i="18" s="1"/>
  <c r="AE68" i="5" l="1"/>
  <c r="AD63" i="5"/>
  <c r="AD59" i="5" s="1"/>
  <c r="AD54" i="5"/>
  <c r="AD47" i="5"/>
  <c r="AD43" i="5"/>
  <c r="AD32" i="5"/>
  <c r="AE20" i="5"/>
  <c r="AD16" i="5"/>
  <c r="AE14" i="5"/>
  <c r="AE29" i="5" s="1"/>
  <c r="AE69" i="5" s="1"/>
  <c r="Q66" i="8"/>
  <c r="Q55" i="8"/>
  <c r="Q52" i="8"/>
  <c r="Q58" i="8" s="1"/>
  <c r="Q44" i="8"/>
  <c r="Q38" i="8"/>
  <c r="Q50" i="8" s="1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5" i="6"/>
  <c r="R39" i="6"/>
  <c r="R35" i="6"/>
  <c r="R30" i="6"/>
  <c r="R26" i="6"/>
  <c r="R21" i="6"/>
  <c r="R16" i="6"/>
  <c r="AD46" i="5" l="1"/>
  <c r="AD15" i="5"/>
  <c r="Q16" i="8"/>
  <c r="Q36" i="8" s="1"/>
  <c r="Q59" i="8" s="1"/>
  <c r="Q62" i="8" s="1"/>
  <c r="Q67" i="8" s="1"/>
  <c r="W20" i="7"/>
  <c r="R15" i="6"/>
  <c r="R14" i="6" s="1"/>
  <c r="R38" i="6" s="1"/>
  <c r="R48" i="6" s="1"/>
  <c r="AD14" i="5" l="1"/>
  <c r="AD69" i="5" s="1"/>
  <c r="U20" i="7"/>
  <c r="W29" i="7"/>
  <c r="U29" i="7" s="1"/>
</calcChain>
</file>

<file path=xl/sharedStrings.xml><?xml version="1.0" encoding="utf-8"?>
<sst xmlns="http://schemas.openxmlformats.org/spreadsheetml/2006/main" count="1526" uniqueCount="381">
  <si>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</si>
  <si>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</si>
  <si>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</si>
  <si>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</si>
  <si>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</si>
  <si>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</si>
  <si>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</si>
  <si>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</si>
  <si>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</si>
  <si>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</si>
  <si>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</si>
  <si>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</si>
  <si>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</si>
  <si>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</si>
  <si>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</si>
  <si>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</si>
  <si>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</si>
  <si>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</si>
  <si>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</si>
  <si>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</si>
  <si>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</si>
  <si>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</si>
  <si>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</si>
  <si>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</si>
  <si>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</si>
  <si>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</si>
  <si>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</si>
  <si>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</si>
  <si>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</si>
  <si>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</si>
  <si>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</si>
  <si>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</si>
  <si>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</si>
  <si>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</si>
  <si>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</si>
  <si>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</si>
  <si>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</si>
  <si>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</si>
  <si>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</si>
  <si>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</si>
  <si>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</si>
  <si>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</si>
  <si>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</si>
  <si>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</si>
  <si>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</si>
  <si>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</si>
  <si>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</si>
  <si>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</si>
  <si>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</si>
  <si>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</si>
  <si>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</si>
  <si>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</si>
  <si>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</si>
  <si>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</si>
  <si>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</si>
  <si>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</si>
  <si>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</si>
  <si>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</si>
  <si>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</si>
  <si>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</si>
  <si>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</si>
  <si>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</si>
  <si>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</si>
  <si>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</si>
  <si>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</si>
  <si>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</si>
  <si>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</si>
  <si>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</si>
  <si>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</si>
  <si>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</si>
  <si>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</si>
  <si>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</si>
  <si>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</si>
  <si>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</si>
  <si>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</si>
  <si>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</si>
  <si>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</si>
  <si>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</si>
  <si>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</si>
  <si>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</si>
  <si>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</si>
  <si>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</si>
  <si>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</si>
  <si>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</si>
  <si>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</si>
  <si>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</si>
  <si>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</si>
  <si>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</si>
  <si>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</si>
  <si>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</si>
  <si>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</si>
  <si>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</si>
  <si>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</si>
  <si>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</si>
  <si>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</si>
  <si>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</si>
  <si>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</si>
  <si>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</si>
  <si>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</si>
  <si>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</si>
  <si>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</si>
  <si>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</si>
  <si>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</si>
  <si>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</si>
  <si>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</si>
  <si>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</si>
  <si>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</si>
  <si>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</si>
  <si>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</si>
  <si>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</si>
  <si>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</si>
  <si>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</si>
  <si>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</si>
  <si>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</si>
  <si>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</si>
  <si>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</si>
  <si>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</si>
  <si>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</si>
  <si>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</si>
  <si>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</si>
  <si>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</si>
  <si>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</si>
  <si>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</si>
  <si>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</si>
  <si>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</si>
  <si>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</si>
  <si>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</si>
  <si>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</si>
  <si>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</si>
  <si>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</si>
  <si>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</si>
  <si>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</si>
  <si>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</si>
  <si>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</si>
  <si>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</si>
  <si>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</si>
  <si>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</si>
  <si>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</si>
  <si>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</si>
  <si>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</si>
  <si>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</si>
  <si>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</si>
  <si>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</si>
  <si>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</si>
  <si>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</si>
  <si>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</si>
  <si>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</si>
  <si>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</si>
  <si>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</si>
  <si>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</si>
  <si>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</si>
  <si>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</si>
  <si>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</si>
  <si>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</si>
  <si>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</si>
  <si>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</si>
  <si>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</si>
  <si>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</si>
  <si>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</si>
  <si>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</si>
  <si>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</si>
  <si>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</si>
  <si>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</si>
  <si>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</si>
  <si>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</si>
  <si>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</si>
  <si>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</si>
  <si>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</si>
  <si>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</si>
  <si>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</si>
  <si>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</si>
  <si>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</si>
  <si>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</si>
  <si>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</si>
  <si>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</si>
  <si>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</si>
  <si>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</si>
  <si>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</si>
  <si>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</si>
  <si>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</si>
  <si>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</si>
  <si>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</si>
  <si>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</si>
  <si>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</si>
  <si>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</si>
  <si>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</si>
  <si>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</si>
  <si>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</si>
  <si>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</si>
  <si>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</si>
  <si>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</si>
  <si>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</si>
  <si>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</si>
  <si>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</si>
  <si>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</si>
  <si>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</si>
  <si>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</si>
  <si>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</si>
  <si>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</si>
  <si>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</si>
  <si>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</si>
  <si>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</si>
  <si>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</si>
  <si>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</si>
  <si>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</si>
  <si>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</si>
  <si>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</si>
  <si>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</si>
  <si>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</si>
  <si>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</si>
  <si>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</si>
  <si>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</si>
  <si>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</si>
  <si>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</si>
  <si>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</si>
  <si>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</si>
  <si>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</si>
  <si>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</si>
  <si>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</si>
  <si>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</si>
  <si>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</si>
  <si>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</si>
  <si>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</si>
  <si>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</si>
  <si>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</si>
  <si>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</si>
  <si>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</si>
  <si>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</si>
  <si>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</si>
  <si>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</si>
  <si>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</si>
  <si>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</si>
  <si>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</si>
  <si>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</si>
  <si>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</si>
  <si>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</si>
  <si>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</si>
  <si>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</si>
  <si>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</si>
  <si>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</si>
  <si>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</si>
  <si>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</si>
  <si>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</si>
  <si>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</si>
  <si>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</si>
  <si>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</si>
  <si>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</si>
  <si>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</si>
  <si>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</si>
  <si>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</si>
  <si>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</si>
  <si>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</si>
  <si>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</si>
  <si>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</si>
  <si>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</si>
  <si>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</si>
  <si>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</si>
  <si>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</si>
  <si>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</si>
  <si>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</si>
  <si>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</si>
  <si>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</si>
  <si>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</si>
  <si>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</si>
  <si>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</si>
  <si>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</si>
  <si>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</si>
  <si>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</si>
  <si>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</si>
  <si>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</si>
  <si>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</si>
  <si>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</si>
  <si>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</si>
  <si>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</si>
  <si>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</si>
  <si>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</si>
  <si>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</si>
  <si>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</si>
  <si>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</si>
  <si>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</si>
  <si>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</si>
  <si>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</si>
  <si>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</si>
  <si>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</si>
  <si>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</si>
  <si>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</si>
  <si>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</si>
  <si>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</si>
  <si>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</si>
  <si>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</si>
  <si>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</si>
  <si>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</si>
  <si>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</si>
  <si>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</si>
  <si>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</si>
  <si>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</si>
  <si>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</si>
  <si>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</si>
  <si>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</si>
  <si>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</si>
  <si>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</si>
  <si>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</si>
  <si>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</si>
  <si>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</si>
  <si>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</si>
  <si>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</si>
  <si>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</si>
  <si>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</si>
  <si>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</si>
  <si>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</si>
  <si>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</si>
  <si>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</si>
  <si>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</si>
  <si>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</si>
  <si>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</si>
  <si>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</si>
  <si>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</si>
  <si>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</si>
  <si>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</si>
  <si>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</si>
  <si>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</si>
  <si>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</si>
  <si>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</si>
  <si>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</si>
  <si>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</si>
  <si>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</si>
  <si>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</si>
  <si>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</si>
  <si>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</si>
  <si>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</si>
  <si>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</si>
  <si>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</si>
  <si>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</si>
  <si>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（単位：百万円）</t>
  </si>
  <si>
    <t>-</t>
    <phoneticPr fontId="2"/>
  </si>
  <si>
    <t>-</t>
    <phoneticPr fontId="2"/>
  </si>
  <si>
    <t>-</t>
    <phoneticPr fontId="2"/>
  </si>
  <si>
    <t>行政コスト計算書</t>
  </si>
  <si>
    <t>自　平成３０年４月１日　</t>
    <phoneticPr fontId="11"/>
  </si>
  <si>
    <t>至　平成３１年３月３１日</t>
    <phoneticPr fontId="11"/>
  </si>
  <si>
    <t>-</t>
    <phoneticPr fontId="11"/>
  </si>
  <si>
    <t>-</t>
    <phoneticPr fontId="11"/>
  </si>
  <si>
    <t>※</t>
  </si>
  <si>
    <t>純資産変動計算書</t>
  </si>
  <si>
    <t>自　平成３０年４月１日　</t>
    <phoneticPr fontId="11"/>
  </si>
  <si>
    <t>至　平成３１年３月３１日</t>
    <phoneticPr fontId="11"/>
  </si>
  <si>
    <t>-</t>
    <phoneticPr fontId="11"/>
  </si>
  <si>
    <t>資金収支計算書</t>
  </si>
  <si>
    <t>貸借対照表</t>
  </si>
  <si>
    <t>（平成３１年３月３１日現在）</t>
  </si>
  <si>
    <t>全体貸借対照表</t>
  </si>
  <si>
    <t>地方債等</t>
    <phoneticPr fontId="2"/>
  </si>
  <si>
    <t>1年内償還予定地方債等</t>
    <phoneticPr fontId="2"/>
  </si>
  <si>
    <t>-</t>
    <phoneticPr fontId="2"/>
  </si>
  <si>
    <t>繰延資産</t>
  </si>
  <si>
    <t>全体行政コスト計算書</t>
  </si>
  <si>
    <t>自　平成３０年４月１日　</t>
    <phoneticPr fontId="11"/>
  </si>
  <si>
    <t>至　平成３１年３月３１日</t>
    <phoneticPr fontId="11"/>
  </si>
  <si>
    <t>-</t>
    <phoneticPr fontId="11"/>
  </si>
  <si>
    <t>全体純資産変動計算書</t>
  </si>
  <si>
    <t>自　平成３０年４月１日　</t>
    <phoneticPr fontId="11"/>
  </si>
  <si>
    <t>-</t>
    <phoneticPr fontId="11"/>
  </si>
  <si>
    <t>-</t>
    <phoneticPr fontId="11"/>
  </si>
  <si>
    <t>全体資金収支計算書</t>
  </si>
  <si>
    <t>連結貸借対照表</t>
  </si>
  <si>
    <t>-</t>
    <phoneticPr fontId="2"/>
  </si>
  <si>
    <t>1年内償還予定地方債等</t>
    <phoneticPr fontId="2"/>
  </si>
  <si>
    <t>-</t>
    <phoneticPr fontId="2"/>
  </si>
  <si>
    <t>1765000</t>
  </si>
  <si>
    <t>連結行政コスト計算書</t>
  </si>
  <si>
    <t>自　平成３０年４月１日　</t>
    <phoneticPr fontId="11"/>
  </si>
  <si>
    <t>連結純資産変動計算書</t>
  </si>
  <si>
    <t>3132000</t>
  </si>
  <si>
    <t>他団体出資等分の増加</t>
  </si>
  <si>
    <t>-</t>
    <phoneticPr fontId="11"/>
  </si>
  <si>
    <t>3133000</t>
  </si>
  <si>
    <t>他団体出資等分の減少</t>
  </si>
  <si>
    <t>連結資金収支計算書</t>
  </si>
  <si>
    <t>至　平成３１年３月３１日</t>
    <phoneticPr fontId="11"/>
  </si>
  <si>
    <t>地方債等償還支出</t>
    <phoneticPr fontId="11"/>
  </si>
  <si>
    <t>地方債等発行収入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</si>
</sst>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3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21" xfId="0" applyNumberFormat="1" applyFont="1" applyFill="1" applyBorder="1" applyAlignment="1">
      <alignment horizontal="right" vertical="center"/>
    </xf>
    <xf numFmtId="176" fontId="1" fillId="2" borderId="17" xfId="0" applyNumberFormat="1" applyFont="1" applyFill="1" applyBorder="1" applyAlignment="1">
      <alignment horizontal="right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9" fillId="2" borderId="32" xfId="3" applyNumberFormat="1" applyFont="1" applyFill="1" applyBorder="1" applyAlignment="1">
      <alignment vertical="center"/>
    </xf>
    <xf numFmtId="176" fontId="9" fillId="2" borderId="10" xfId="3" applyNumberFormat="1" applyFont="1" applyFill="1" applyBorder="1" applyAlignment="1">
      <alignment horizontal="center" vertical="center"/>
    </xf>
    <xf numFmtId="176" fontId="9" fillId="2" borderId="22" xfId="3" applyNumberFormat="1" applyFont="1" applyFill="1" applyBorder="1" applyAlignment="1">
      <alignment horizontal="center" vertical="center"/>
    </xf>
    <xf numFmtId="176" fontId="9" fillId="2" borderId="18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8" xfId="3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176" fontId="9" fillId="0" borderId="10" xfId="5" applyNumberFormat="1" applyFont="1" applyFill="1" applyBorder="1" applyAlignment="1">
      <alignment horizontal="center" vertical="center"/>
    </xf>
    <xf numFmtId="176" fontId="4" fillId="0" borderId="0" xfId="5" applyNumberFormat="1" applyFont="1" applyFill="1" applyAlignment="1">
      <alignment vertical="center"/>
    </xf>
    <xf numFmtId="176" fontId="9" fillId="2" borderId="10" xfId="5" applyNumberFormat="1" applyFont="1" applyFill="1" applyBorder="1" applyAlignment="1">
      <alignment horizontal="center" vertical="center"/>
    </xf>
    <xf numFmtId="176" fontId="9" fillId="2" borderId="22" xfId="5" applyNumberFormat="1" applyFont="1" applyFill="1" applyBorder="1" applyAlignment="1">
      <alignment horizontal="center" vertical="center"/>
    </xf>
    <xf numFmtId="176" fontId="9" fillId="2" borderId="10" xfId="5" applyNumberFormat="1" applyFont="1" applyFill="1" applyBorder="1" applyAlignment="1">
      <alignment horizontal="right" vertical="center"/>
    </xf>
    <xf numFmtId="176" fontId="9" fillId="0" borderId="10" xfId="5" applyNumberFormat="1" applyFont="1" applyFill="1" applyBorder="1" applyAlignment="1">
      <alignment horizontal="right" vertical="center"/>
    </xf>
    <xf numFmtId="176" fontId="9" fillId="2" borderId="28" xfId="5" applyNumberFormat="1" applyFont="1" applyFill="1" applyBorder="1" applyAlignment="1">
      <alignment horizontal="center" vertical="center"/>
    </xf>
    <xf numFmtId="176" fontId="9" fillId="2" borderId="18" xfId="5" applyNumberFormat="1" applyFont="1" applyFill="1" applyBorder="1" applyAlignment="1">
      <alignment horizontal="center" vertical="center"/>
    </xf>
    <xf numFmtId="176" fontId="1" fillId="2" borderId="0" xfId="0" applyNumberFormat="1" applyFont="1" applyFill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177" fontId="1" fillId="2" borderId="17" xfId="0" applyNumberFormat="1" applyFont="1" applyFill="1" applyBorder="1" applyAlignment="1">
      <alignment horizontal="right" vertical="center"/>
    </xf>
    <xf numFmtId="0" fontId="9" fillId="2" borderId="32" xfId="3" applyFont="1" applyFill="1" applyBorder="1" applyAlignment="1">
      <alignment vertical="center"/>
    </xf>
    <xf numFmtId="176" fontId="1" fillId="2" borderId="0" xfId="0" applyNumberFormat="1" applyFont="1" applyFill="1" applyBorder="1">
      <alignment vertical="center"/>
    </xf>
    <xf numFmtId="179" fontId="9" fillId="2" borderId="10" xfId="3" applyNumberFormat="1" applyFont="1" applyFill="1" applyBorder="1" applyAlignment="1">
      <alignment horizontal="center" vertical="center"/>
    </xf>
    <xf numFmtId="178" fontId="9" fillId="2" borderId="10" xfId="3" applyNumberFormat="1" applyFont="1" applyFill="1" applyBorder="1" applyAlignment="1">
      <alignment horizontal="center" vertical="center"/>
    </xf>
    <xf numFmtId="179" fontId="9" fillId="2" borderId="22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179" fontId="9" fillId="2" borderId="18" xfId="3" applyNumberFormat="1" applyFont="1" applyFill="1" applyBorder="1" applyAlignment="1">
      <alignment horizontal="center" vertical="center"/>
    </xf>
    <xf numFmtId="179" fontId="9" fillId="2" borderId="2" xfId="3" applyNumberFormat="1" applyFont="1" applyFill="1" applyBorder="1" applyAlignment="1">
      <alignment horizontal="center" vertical="center"/>
    </xf>
    <xf numFmtId="179" fontId="9" fillId="2" borderId="5" xfId="3" applyNumberFormat="1" applyFont="1" applyFill="1" applyBorder="1" applyAlignment="1">
      <alignment horizontal="center" vertical="center"/>
    </xf>
    <xf numFmtId="179" fontId="9" fillId="2" borderId="28" xfId="3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80" fontId="9" fillId="0" borderId="9" xfId="8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16" xfId="6" applyNumberFormat="1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38" fontId="1" fillId="0" borderId="29" xfId="6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8:AE80"/>
  <sheetViews>
    <sheetView showGridLines="0" tabSelected="1" topLeftCell="C1" zoomScale="85" zoomScaleNormal="85" zoomScaleSheetLayoutView="85" workbookViewId="0">
      <selection activeCell="P16" sqref="P16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47" t="s">
        <v>348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</row>
    <row r="10" spans="1:31" ht="21" customHeight="1" x14ac:dyDescent="0.15">
      <c r="D10" s="248" t="s">
        <v>349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333</v>
      </c>
      <c r="AB11" s="13"/>
    </row>
    <row r="12" spans="1:31" s="16" customFormat="1" ht="14.25" customHeight="1" thickBot="1" x14ac:dyDescent="0.2">
      <c r="A12" s="15" t="s">
        <v>314</v>
      </c>
      <c r="B12" s="15" t="s">
        <v>315</v>
      </c>
      <c r="D12" s="249" t="s">
        <v>0</v>
      </c>
      <c r="E12" s="250"/>
      <c r="F12" s="250"/>
      <c r="G12" s="250"/>
      <c r="H12" s="250"/>
      <c r="I12" s="250"/>
      <c r="J12" s="250"/>
      <c r="K12" s="251"/>
      <c r="L12" s="251"/>
      <c r="M12" s="251"/>
      <c r="N12" s="251"/>
      <c r="O12" s="251"/>
      <c r="P12" s="252" t="s">
        <v>316</v>
      </c>
      <c r="Q12" s="253"/>
      <c r="R12" s="250" t="s">
        <v>0</v>
      </c>
      <c r="S12" s="250"/>
      <c r="T12" s="250"/>
      <c r="U12" s="250"/>
      <c r="V12" s="250"/>
      <c r="W12" s="250"/>
      <c r="X12" s="250"/>
      <c r="Y12" s="250"/>
      <c r="Z12" s="252" t="s">
        <v>316</v>
      </c>
      <c r="AA12" s="253"/>
    </row>
    <row r="13" spans="1:31" ht="14.65" customHeight="1" x14ac:dyDescent="0.15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222"/>
      <c r="O13" s="222"/>
      <c r="P13" s="21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65" customHeight="1" x14ac:dyDescent="0.15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222"/>
      <c r="O14" s="222"/>
      <c r="P14" s="25">
        <v>67128</v>
      </c>
      <c r="Q14" s="26" t="s">
        <v>342</v>
      </c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21938</v>
      </c>
      <c r="AA14" s="27"/>
      <c r="AD14" s="9">
        <f>IF(AND(AD15="-",AD43="-",AD46="-"),"-",SUM(AD15,AD43,AD46))</f>
        <v>67128381200</v>
      </c>
      <c r="AE14" s="9">
        <f>IF(COUNTIF(AE15:AE19,"-")=COUNTA(AE15:AE19),"-",SUM(AE15:AE19))</f>
        <v>21938313572</v>
      </c>
    </row>
    <row r="15" spans="1:31" ht="14.65" customHeight="1" x14ac:dyDescent="0.15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222"/>
      <c r="O15" s="222"/>
      <c r="P15" s="25">
        <v>63500</v>
      </c>
      <c r="Q15" s="26" t="s">
        <v>342</v>
      </c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19381</v>
      </c>
      <c r="AA15" s="27"/>
      <c r="AD15" s="9">
        <f>IF(AND(AD16="-",AD32="-",COUNTIF(AD41:AD42,"-")=COUNTA(AD41:AD42)),"-",SUM(AD16,AD32,AD41:AD42))</f>
        <v>63500222466</v>
      </c>
      <c r="AE15" s="9">
        <v>19381481489</v>
      </c>
    </row>
    <row r="16" spans="1:31" ht="14.65" customHeight="1" x14ac:dyDescent="0.15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222"/>
      <c r="O16" s="222"/>
      <c r="P16" s="25">
        <v>37785</v>
      </c>
      <c r="Q16" s="26" t="s">
        <v>342</v>
      </c>
      <c r="R16" s="19"/>
      <c r="S16" s="19"/>
      <c r="T16" s="19" t="s">
        <v>104</v>
      </c>
      <c r="U16" s="19"/>
      <c r="V16" s="19"/>
      <c r="W16" s="19"/>
      <c r="X16" s="19"/>
      <c r="Y16" s="18"/>
      <c r="Z16" s="25" t="s">
        <v>334</v>
      </c>
      <c r="AA16" s="27"/>
      <c r="AD16" s="9">
        <f>IF(COUNTIF(AD17:AD31,"-")=COUNTA(AD17:AD31),"-",SUM(AD17:AD31))</f>
        <v>37785172287</v>
      </c>
      <c r="AE16" s="9" t="s">
        <v>11</v>
      </c>
    </row>
    <row r="17" spans="1:31" ht="14.65" customHeight="1" x14ac:dyDescent="0.15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222"/>
      <c r="O17" s="222"/>
      <c r="P17" s="25">
        <v>16330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2557</v>
      </c>
      <c r="AA17" s="27"/>
      <c r="AD17" s="9">
        <v>16330240031</v>
      </c>
      <c r="AE17" s="9">
        <v>2556832083</v>
      </c>
    </row>
    <row r="18" spans="1:31" ht="14.65" customHeight="1" x14ac:dyDescent="0.15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222"/>
      <c r="O18" s="222"/>
      <c r="P18" s="25">
        <v>1481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 t="s">
        <v>334</v>
      </c>
      <c r="AA18" s="27"/>
      <c r="AD18" s="9">
        <v>1481103483</v>
      </c>
      <c r="AE18" s="9" t="s">
        <v>11</v>
      </c>
    </row>
    <row r="19" spans="1:31" ht="14.65" customHeight="1" x14ac:dyDescent="0.15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222"/>
      <c r="O19" s="222"/>
      <c r="P19" s="25">
        <v>38715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 t="s">
        <v>334</v>
      </c>
      <c r="AA19" s="27"/>
      <c r="AD19" s="9">
        <v>38715119408</v>
      </c>
      <c r="AE19" s="9" t="s">
        <v>11</v>
      </c>
    </row>
    <row r="20" spans="1:31" ht="14.65" customHeight="1" x14ac:dyDescent="0.15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222"/>
      <c r="O20" s="222"/>
      <c r="P20" s="25">
        <v>-20048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2125</v>
      </c>
      <c r="AA20" s="27" t="s">
        <v>342</v>
      </c>
      <c r="AD20" s="9">
        <v>-20048369844</v>
      </c>
      <c r="AE20" s="9">
        <f>IF(COUNTIF(AE21:AE28,"-")=COUNTA(AE21:AE28),"-",SUM(AE21:AE28))</f>
        <v>2125357825</v>
      </c>
    </row>
    <row r="21" spans="1:31" ht="14.65" customHeight="1" x14ac:dyDescent="0.15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222"/>
      <c r="O21" s="222"/>
      <c r="P21" s="25">
        <v>2258</v>
      </c>
      <c r="Q21" s="26"/>
      <c r="R21" s="19"/>
      <c r="S21" s="19"/>
      <c r="T21" s="19" t="s">
        <v>320</v>
      </c>
      <c r="U21" s="19"/>
      <c r="V21" s="19"/>
      <c r="W21" s="19"/>
      <c r="X21" s="19"/>
      <c r="Y21" s="18"/>
      <c r="Z21" s="25">
        <v>1668</v>
      </c>
      <c r="AA21" s="27"/>
      <c r="AD21" s="9">
        <v>2258254985</v>
      </c>
      <c r="AE21" s="9">
        <v>1667683780</v>
      </c>
    </row>
    <row r="22" spans="1:31" ht="14.65" customHeight="1" x14ac:dyDescent="0.15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222"/>
      <c r="O22" s="222"/>
      <c r="P22" s="25">
        <v>-1346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 t="s">
        <v>334</v>
      </c>
      <c r="AA22" s="27"/>
      <c r="AD22" s="9">
        <v>-1345503836</v>
      </c>
      <c r="AE22" s="9" t="s">
        <v>11</v>
      </c>
    </row>
    <row r="23" spans="1:31" ht="14.65" customHeight="1" x14ac:dyDescent="0.15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23"/>
      <c r="O23" s="223"/>
      <c r="P23" s="25" t="s">
        <v>335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 t="s">
        <v>336</v>
      </c>
      <c r="AA23" s="27"/>
      <c r="AD23" s="9" t="s">
        <v>11</v>
      </c>
      <c r="AE23" s="9" t="s">
        <v>11</v>
      </c>
    </row>
    <row r="24" spans="1:31" ht="14.65" customHeight="1" x14ac:dyDescent="0.15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23"/>
      <c r="O24" s="223"/>
      <c r="P24" s="25" t="s">
        <v>334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 t="s">
        <v>334</v>
      </c>
      <c r="AA24" s="27"/>
      <c r="AD24" s="9" t="s">
        <v>11</v>
      </c>
      <c r="AE24" s="9" t="s">
        <v>11</v>
      </c>
    </row>
    <row r="25" spans="1:31" ht="14.65" customHeight="1" x14ac:dyDescent="0.15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23"/>
      <c r="O25" s="223"/>
      <c r="P25" s="25" t="s">
        <v>336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 t="s">
        <v>336</v>
      </c>
      <c r="AA25" s="27"/>
      <c r="AD25" s="9" t="s">
        <v>11</v>
      </c>
      <c r="AE25" s="9" t="s">
        <v>11</v>
      </c>
    </row>
    <row r="26" spans="1:31" ht="14.65" customHeight="1" x14ac:dyDescent="0.15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23"/>
      <c r="O26" s="223"/>
      <c r="P26" s="25" t="s">
        <v>336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230</v>
      </c>
      <c r="AA26" s="27"/>
      <c r="AD26" s="9" t="s">
        <v>11</v>
      </c>
      <c r="AE26" s="9">
        <v>229943100</v>
      </c>
    </row>
    <row r="27" spans="1:31" ht="14.65" customHeight="1" x14ac:dyDescent="0.15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23"/>
      <c r="O27" s="223"/>
      <c r="P27" s="25" t="s">
        <v>336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228</v>
      </c>
      <c r="AA27" s="27"/>
      <c r="AD27" s="9" t="s">
        <v>11</v>
      </c>
      <c r="AE27" s="9">
        <v>227730945</v>
      </c>
    </row>
    <row r="28" spans="1:31" ht="14.65" customHeight="1" x14ac:dyDescent="0.15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23"/>
      <c r="O28" s="223"/>
      <c r="P28" s="25" t="s">
        <v>335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 t="s">
        <v>335</v>
      </c>
      <c r="AA28" s="27"/>
      <c r="AD28" s="9" t="s">
        <v>11</v>
      </c>
      <c r="AE28" s="9" t="s">
        <v>11</v>
      </c>
    </row>
    <row r="29" spans="1:31" ht="14.65" customHeight="1" x14ac:dyDescent="0.15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222"/>
      <c r="O29" s="222"/>
      <c r="P29" s="25" t="s">
        <v>335</v>
      </c>
      <c r="Q29" s="26"/>
      <c r="R29" s="254" t="s">
        <v>99</v>
      </c>
      <c r="S29" s="255"/>
      <c r="T29" s="255"/>
      <c r="U29" s="255"/>
      <c r="V29" s="255"/>
      <c r="W29" s="255"/>
      <c r="X29" s="255"/>
      <c r="Y29" s="255"/>
      <c r="Z29" s="30">
        <v>24064</v>
      </c>
      <c r="AA29" s="31" t="s">
        <v>342</v>
      </c>
      <c r="AD29" s="9" t="s">
        <v>11</v>
      </c>
      <c r="AE29" s="9">
        <f>IF(AND(AE14="-",AE20="-"),"-",SUM(AE14,AE20))</f>
        <v>24063671397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222"/>
      <c r="O30" s="222"/>
      <c r="P30" s="25" t="s">
        <v>335</v>
      </c>
      <c r="Q30" s="26"/>
      <c r="R30" s="19" t="s">
        <v>321</v>
      </c>
      <c r="S30" s="32"/>
      <c r="T30" s="32"/>
      <c r="U30" s="32"/>
      <c r="V30" s="32"/>
      <c r="W30" s="32"/>
      <c r="X30" s="32"/>
      <c r="Y30" s="32"/>
      <c r="Z30" s="33"/>
      <c r="AA30" s="34"/>
      <c r="AD30" s="9" t="s">
        <v>11</v>
      </c>
    </row>
    <row r="31" spans="1:31" ht="14.65" customHeight="1" x14ac:dyDescent="0.15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222"/>
      <c r="O31" s="222"/>
      <c r="P31" s="25">
        <v>394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70191</v>
      </c>
      <c r="AA31" s="27"/>
      <c r="AD31" s="9">
        <v>394328060</v>
      </c>
      <c r="AE31" s="9">
        <v>70191059133</v>
      </c>
    </row>
    <row r="32" spans="1:31" ht="14.65" customHeight="1" x14ac:dyDescent="0.15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222"/>
      <c r="O32" s="222"/>
      <c r="P32" s="25">
        <v>25266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-22979</v>
      </c>
      <c r="AA32" s="27"/>
      <c r="AD32" s="9">
        <f>IF(COUNTIF(AD33:AD40,"-")=COUNTA(AD33:AD40),"-",SUM(AD33:AD40))</f>
        <v>25265721629</v>
      </c>
      <c r="AE32" s="9">
        <v>-22978769794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222"/>
      <c r="O33" s="222"/>
      <c r="P33" s="25">
        <v>7866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>
        <v>7865646564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222"/>
      <c r="O34" s="222"/>
      <c r="P34" s="25" t="s">
        <v>334</v>
      </c>
      <c r="Q34" s="26"/>
      <c r="R34" s="256"/>
      <c r="S34" s="257"/>
      <c r="T34" s="257"/>
      <c r="U34" s="257"/>
      <c r="V34" s="257"/>
      <c r="W34" s="257"/>
      <c r="X34" s="257"/>
      <c r="Y34" s="257"/>
      <c r="Z34" s="25"/>
      <c r="AA34" s="27"/>
      <c r="AD34" s="9" t="s">
        <v>11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222"/>
      <c r="O35" s="222"/>
      <c r="P35" s="25" t="s">
        <v>336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7"/>
      <c r="AD35" s="9" t="s">
        <v>11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222"/>
      <c r="O36" s="222"/>
      <c r="P36" s="25">
        <v>53024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>
        <v>53023998635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222"/>
      <c r="O37" s="222"/>
      <c r="P37" s="25">
        <v>-35926</v>
      </c>
      <c r="Q37" s="26"/>
      <c r="R37" s="17"/>
      <c r="S37" s="18"/>
      <c r="T37" s="18"/>
      <c r="U37" s="18"/>
      <c r="V37" s="18"/>
      <c r="W37" s="18"/>
      <c r="X37" s="18"/>
      <c r="Y37" s="38"/>
      <c r="Z37" s="25"/>
      <c r="AA37" s="35"/>
      <c r="AD37" s="9">
        <v>-35926377690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222"/>
      <c r="O38" s="222"/>
      <c r="P38" s="25" t="s">
        <v>334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 t="s">
        <v>11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222"/>
      <c r="O39" s="222"/>
      <c r="P39" s="25" t="s">
        <v>334</v>
      </c>
      <c r="Q39" s="26"/>
      <c r="R39" s="39"/>
      <c r="S39" s="39"/>
      <c r="T39" s="39"/>
      <c r="U39" s="39"/>
      <c r="V39" s="39"/>
      <c r="W39" s="39"/>
      <c r="X39" s="39"/>
      <c r="Y39" s="39"/>
      <c r="Z39" s="21"/>
      <c r="AA39" s="40"/>
      <c r="AD39" s="9" t="s">
        <v>11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222"/>
      <c r="O40" s="222"/>
      <c r="P40" s="25">
        <v>302</v>
      </c>
      <c r="Q40" s="26"/>
      <c r="R40" s="39"/>
      <c r="S40" s="39"/>
      <c r="T40" s="39"/>
      <c r="U40" s="39"/>
      <c r="V40" s="39"/>
      <c r="W40" s="39"/>
      <c r="X40" s="39"/>
      <c r="Y40" s="39"/>
      <c r="Z40" s="21"/>
      <c r="AA40" s="40"/>
      <c r="AD40" s="9">
        <v>302454120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23"/>
      <c r="O41" s="223"/>
      <c r="P41" s="25">
        <v>1775</v>
      </c>
      <c r="Q41" s="26"/>
      <c r="R41" s="39"/>
      <c r="S41" s="39"/>
      <c r="T41" s="39"/>
      <c r="U41" s="39"/>
      <c r="V41" s="39"/>
      <c r="W41" s="39"/>
      <c r="X41" s="39"/>
      <c r="Y41" s="39"/>
      <c r="Z41" s="21"/>
      <c r="AA41" s="40"/>
      <c r="AD41" s="9">
        <v>1775049453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23"/>
      <c r="O42" s="223"/>
      <c r="P42" s="25">
        <v>-1326</v>
      </c>
      <c r="Q42" s="26"/>
      <c r="R42" s="39"/>
      <c r="S42" s="39"/>
      <c r="T42" s="39"/>
      <c r="U42" s="39"/>
      <c r="V42" s="39"/>
      <c r="W42" s="39"/>
      <c r="X42" s="39"/>
      <c r="Y42" s="39"/>
      <c r="Z42" s="21"/>
      <c r="AA42" s="40"/>
      <c r="AD42" s="9">
        <v>-1325720903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23"/>
      <c r="O43" s="223"/>
      <c r="P43" s="25">
        <v>64</v>
      </c>
      <c r="Q43" s="26"/>
      <c r="R43" s="39"/>
      <c r="S43" s="39"/>
      <c r="T43" s="39"/>
      <c r="U43" s="39"/>
      <c r="V43" s="39"/>
      <c r="W43" s="39"/>
      <c r="X43" s="39"/>
      <c r="Y43" s="39"/>
      <c r="Z43" s="21"/>
      <c r="AA43" s="40"/>
      <c r="AD43" s="9">
        <f>IF(COUNTIF(AD44:AD45,"-")=COUNTA(AD44:AD45),"-",SUM(AD44:AD45))</f>
        <v>63891909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222"/>
      <c r="O44" s="222"/>
      <c r="P44" s="25">
        <v>0</v>
      </c>
      <c r="Q44" s="26"/>
      <c r="R44" s="39"/>
      <c r="S44" s="39"/>
      <c r="T44" s="39"/>
      <c r="U44" s="39"/>
      <c r="V44" s="39"/>
      <c r="W44" s="39"/>
      <c r="X44" s="39"/>
      <c r="Y44" s="39"/>
      <c r="Z44" s="21"/>
      <c r="AA44" s="40"/>
      <c r="AD44" s="9">
        <v>0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222"/>
      <c r="O45" s="222"/>
      <c r="P45" s="25">
        <v>64</v>
      </c>
      <c r="Q45" s="26"/>
      <c r="R45" s="39"/>
      <c r="S45" s="39"/>
      <c r="T45" s="39"/>
      <c r="U45" s="39"/>
      <c r="V45" s="39"/>
      <c r="W45" s="39"/>
      <c r="X45" s="39"/>
      <c r="Y45" s="39"/>
      <c r="Z45" s="21"/>
      <c r="AA45" s="40"/>
      <c r="AD45" s="9">
        <v>63891909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222"/>
      <c r="O46" s="222"/>
      <c r="P46" s="25">
        <v>3564</v>
      </c>
      <c r="Q46" s="26" t="s">
        <v>342</v>
      </c>
      <c r="R46" s="39"/>
      <c r="S46" s="39"/>
      <c r="T46" s="39"/>
      <c r="U46" s="39"/>
      <c r="V46" s="39"/>
      <c r="W46" s="39"/>
      <c r="X46" s="39"/>
      <c r="Y46" s="39"/>
      <c r="Z46" s="21"/>
      <c r="AA46" s="40"/>
      <c r="AD46" s="9">
        <f>IF(COUNTIF(AD47:AD58,"-")=COUNTA(AD47:AD58),"-",SUM(AD47,AD51:AD54,AD57:AD58))</f>
        <v>3564266825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222"/>
      <c r="O47" s="222"/>
      <c r="P47" s="25">
        <v>1757</v>
      </c>
      <c r="Q47" s="26"/>
      <c r="R47" s="39"/>
      <c r="S47" s="39"/>
      <c r="T47" s="39"/>
      <c r="U47" s="39"/>
      <c r="V47" s="39"/>
      <c r="W47" s="39"/>
      <c r="X47" s="39"/>
      <c r="Y47" s="39"/>
      <c r="Z47" s="21"/>
      <c r="AA47" s="40"/>
      <c r="AD47" s="9">
        <f>IF(COUNTIF(AD48:AD50,"-")=COUNTA(AD48:AD50),"-",SUM(AD48:AD50))</f>
        <v>1757353297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222"/>
      <c r="O48" s="222"/>
      <c r="P48" s="25" t="s">
        <v>334</v>
      </c>
      <c r="Q48" s="26"/>
      <c r="R48" s="39"/>
      <c r="S48" s="39"/>
      <c r="T48" s="39"/>
      <c r="U48" s="39"/>
      <c r="V48" s="39"/>
      <c r="W48" s="39"/>
      <c r="X48" s="39"/>
      <c r="Y48" s="39"/>
      <c r="Z48" s="21"/>
      <c r="AA48" s="40"/>
      <c r="AD48" s="9" t="s">
        <v>11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222"/>
      <c r="O49" s="222"/>
      <c r="P49" s="25">
        <v>1757</v>
      </c>
      <c r="Q49" s="26"/>
      <c r="R49" s="39"/>
      <c r="S49" s="39"/>
      <c r="T49" s="39"/>
      <c r="U49" s="39"/>
      <c r="V49" s="39"/>
      <c r="W49" s="39"/>
      <c r="X49" s="39"/>
      <c r="Y49" s="39"/>
      <c r="Z49" s="21"/>
      <c r="AA49" s="40"/>
      <c r="AD49" s="9">
        <v>1757353297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222"/>
      <c r="O50" s="222"/>
      <c r="P50" s="25" t="s">
        <v>334</v>
      </c>
      <c r="Q50" s="26"/>
      <c r="R50" s="39"/>
      <c r="S50" s="39"/>
      <c r="T50" s="39"/>
      <c r="U50" s="39"/>
      <c r="V50" s="39"/>
      <c r="W50" s="39"/>
      <c r="X50" s="39"/>
      <c r="Y50" s="39"/>
      <c r="Z50" s="21"/>
      <c r="AA50" s="40"/>
      <c r="AD50" s="9" t="s">
        <v>11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222"/>
      <c r="O51" s="222"/>
      <c r="P51" s="25">
        <v>-83</v>
      </c>
      <c r="Q51" s="26"/>
      <c r="R51" s="39"/>
      <c r="S51" s="39"/>
      <c r="T51" s="39"/>
      <c r="U51" s="39"/>
      <c r="V51" s="39"/>
      <c r="W51" s="39"/>
      <c r="X51" s="39"/>
      <c r="Y51" s="39"/>
      <c r="Z51" s="21"/>
      <c r="AA51" s="40"/>
      <c r="AD51" s="9">
        <v>-82600522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222"/>
      <c r="O52" s="222"/>
      <c r="P52" s="25">
        <v>256</v>
      </c>
      <c r="Q52" s="26"/>
      <c r="R52" s="39"/>
      <c r="S52" s="39"/>
      <c r="T52" s="39"/>
      <c r="U52" s="39"/>
      <c r="V52" s="39"/>
      <c r="W52" s="39"/>
      <c r="X52" s="39"/>
      <c r="Y52" s="39"/>
      <c r="Z52" s="21"/>
      <c r="AA52" s="40"/>
      <c r="AD52" s="9">
        <v>256189928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222"/>
      <c r="O53" s="222"/>
      <c r="P53" s="25">
        <v>191</v>
      </c>
      <c r="Q53" s="26"/>
      <c r="R53" s="39"/>
      <c r="S53" s="39"/>
      <c r="T53" s="39"/>
      <c r="U53" s="39"/>
      <c r="V53" s="39"/>
      <c r="W53" s="39"/>
      <c r="X53" s="39"/>
      <c r="Y53" s="39"/>
      <c r="Z53" s="21"/>
      <c r="AA53" s="40"/>
      <c r="AD53" s="9">
        <v>191007454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222"/>
      <c r="O54" s="222"/>
      <c r="P54" s="25">
        <v>1457</v>
      </c>
      <c r="Q54" s="26"/>
      <c r="R54" s="39"/>
      <c r="S54" s="39"/>
      <c r="T54" s="39"/>
      <c r="U54" s="39"/>
      <c r="V54" s="39"/>
      <c r="W54" s="39"/>
      <c r="X54" s="39"/>
      <c r="Y54" s="39"/>
      <c r="Z54" s="21"/>
      <c r="AA54" s="40"/>
      <c r="AD54" s="9">
        <f>IF(COUNTIF(AD55:AD56,"-")=COUNTA(AD55:AD56),"-",SUM(AD55:AD56))</f>
        <v>1457238354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222"/>
      <c r="O55" s="222"/>
      <c r="P55" s="25">
        <v>80</v>
      </c>
      <c r="Q55" s="26"/>
      <c r="R55" s="39"/>
      <c r="S55" s="39"/>
      <c r="T55" s="39"/>
      <c r="U55" s="39"/>
      <c r="V55" s="39"/>
      <c r="W55" s="39"/>
      <c r="X55" s="39"/>
      <c r="Y55" s="39"/>
      <c r="Z55" s="21"/>
      <c r="AA55" s="40"/>
      <c r="AD55" s="9">
        <v>80000000</v>
      </c>
    </row>
    <row r="56" spans="1:30" ht="14.65" customHeight="1" x14ac:dyDescent="0.15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222"/>
      <c r="O56" s="222"/>
      <c r="P56" s="25">
        <v>1377</v>
      </c>
      <c r="Q56" s="26"/>
      <c r="R56" s="39"/>
      <c r="S56" s="39"/>
      <c r="T56" s="39"/>
      <c r="U56" s="39"/>
      <c r="V56" s="39"/>
      <c r="W56" s="39"/>
      <c r="X56" s="39"/>
      <c r="Y56" s="39"/>
      <c r="Z56" s="21"/>
      <c r="AA56" s="40"/>
      <c r="AD56" s="9">
        <v>1377238354</v>
      </c>
    </row>
    <row r="57" spans="1:30" ht="14.65" customHeight="1" x14ac:dyDescent="0.15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222"/>
      <c r="O57" s="222"/>
      <c r="P57" s="25" t="s">
        <v>334</v>
      </c>
      <c r="Q57" s="26"/>
      <c r="R57" s="39"/>
      <c r="S57" s="39"/>
      <c r="T57" s="39"/>
      <c r="U57" s="39"/>
      <c r="V57" s="39"/>
      <c r="W57" s="39"/>
      <c r="X57" s="39"/>
      <c r="Y57" s="39"/>
      <c r="Z57" s="21"/>
      <c r="AA57" s="40"/>
      <c r="AD57" s="9" t="s">
        <v>11</v>
      </c>
    </row>
    <row r="58" spans="1:30" ht="14.65" customHeight="1" x14ac:dyDescent="0.15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222"/>
      <c r="O58" s="222"/>
      <c r="P58" s="25">
        <v>-15</v>
      </c>
      <c r="Q58" s="26"/>
      <c r="R58" s="39"/>
      <c r="S58" s="39"/>
      <c r="T58" s="39"/>
      <c r="U58" s="39"/>
      <c r="V58" s="39"/>
      <c r="W58" s="39"/>
      <c r="X58" s="39"/>
      <c r="Y58" s="39"/>
      <c r="Z58" s="21"/>
      <c r="AA58" s="40"/>
      <c r="AD58" s="9">
        <v>-14921686</v>
      </c>
    </row>
    <row r="59" spans="1:30" ht="14.65" customHeight="1" x14ac:dyDescent="0.15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222"/>
      <c r="O59" s="222"/>
      <c r="P59" s="25">
        <v>4148</v>
      </c>
      <c r="Q59" s="26"/>
      <c r="R59" s="39"/>
      <c r="S59" s="39"/>
      <c r="T59" s="39"/>
      <c r="U59" s="39"/>
      <c r="V59" s="39"/>
      <c r="W59" s="39"/>
      <c r="X59" s="39"/>
      <c r="Y59" s="39"/>
      <c r="Z59" s="21"/>
      <c r="AA59" s="40"/>
      <c r="AD59" s="9">
        <f>IF(COUNTIF(AD60:AD68,"-")=COUNTA(AD60:AD68),"-",SUM(AD60:AD63,AD66:AD68))</f>
        <v>4147579536</v>
      </c>
    </row>
    <row r="60" spans="1:30" ht="14.65" customHeight="1" x14ac:dyDescent="0.15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222"/>
      <c r="O60" s="222"/>
      <c r="P60" s="25">
        <v>1455</v>
      </c>
      <c r="Q60" s="26"/>
      <c r="R60" s="39"/>
      <c r="S60" s="39"/>
      <c r="T60" s="39"/>
      <c r="U60" s="39"/>
      <c r="V60" s="39"/>
      <c r="W60" s="39"/>
      <c r="X60" s="39"/>
      <c r="Y60" s="39"/>
      <c r="Z60" s="21"/>
      <c r="AA60" s="40"/>
      <c r="AD60" s="9">
        <v>1454903588</v>
      </c>
    </row>
    <row r="61" spans="1:30" ht="14.65" customHeight="1" x14ac:dyDescent="0.15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222"/>
      <c r="O61" s="222"/>
      <c r="P61" s="25">
        <v>54</v>
      </c>
      <c r="Q61" s="26"/>
      <c r="R61" s="39"/>
      <c r="S61" s="39"/>
      <c r="T61" s="39"/>
      <c r="U61" s="39"/>
      <c r="V61" s="39"/>
      <c r="W61" s="39"/>
      <c r="X61" s="39"/>
      <c r="Y61" s="39"/>
      <c r="Z61" s="21"/>
      <c r="AA61" s="40"/>
      <c r="AD61" s="9">
        <v>53847952</v>
      </c>
    </row>
    <row r="62" spans="1:30" ht="14.65" customHeight="1" x14ac:dyDescent="0.15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222"/>
      <c r="O62" s="222"/>
      <c r="P62" s="25">
        <v>0</v>
      </c>
      <c r="Q62" s="26"/>
      <c r="R62" s="39"/>
      <c r="S62" s="39"/>
      <c r="T62" s="39"/>
      <c r="U62" s="39"/>
      <c r="V62" s="39"/>
      <c r="W62" s="39"/>
      <c r="X62" s="39"/>
      <c r="Y62" s="39"/>
      <c r="Z62" s="21"/>
      <c r="AA62" s="40"/>
      <c r="AD62" s="9">
        <v>0</v>
      </c>
    </row>
    <row r="63" spans="1:30" ht="14.65" customHeight="1" x14ac:dyDescent="0.15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222"/>
      <c r="O63" s="222"/>
      <c r="P63" s="25">
        <v>2643</v>
      </c>
      <c r="Q63" s="26"/>
      <c r="R63" s="39"/>
      <c r="S63" s="39"/>
      <c r="T63" s="39"/>
      <c r="U63" s="39"/>
      <c r="V63" s="39"/>
      <c r="W63" s="39"/>
      <c r="X63" s="39"/>
      <c r="Y63" s="39"/>
      <c r="Z63" s="21"/>
      <c r="AA63" s="40"/>
      <c r="AD63" s="9">
        <f>IF(COUNTIF(AD64:AD65,"-")=COUNTA(AD64:AD65),"-",SUM(AD64:AD65))</f>
        <v>2642837754</v>
      </c>
    </row>
    <row r="64" spans="1:30" ht="14.65" customHeight="1" x14ac:dyDescent="0.15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222"/>
      <c r="O64" s="222"/>
      <c r="P64" s="25">
        <v>1924</v>
      </c>
      <c r="Q64" s="26"/>
      <c r="R64" s="39"/>
      <c r="S64" s="39"/>
      <c r="T64" s="39"/>
      <c r="U64" s="39"/>
      <c r="V64" s="39"/>
      <c r="W64" s="39"/>
      <c r="X64" s="39"/>
      <c r="Y64" s="39"/>
      <c r="Z64" s="21"/>
      <c r="AA64" s="40"/>
      <c r="AD64" s="9">
        <v>1923748758</v>
      </c>
    </row>
    <row r="65" spans="1:31" ht="14.65" customHeight="1" x14ac:dyDescent="0.15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222"/>
      <c r="O65" s="222"/>
      <c r="P65" s="25">
        <v>719</v>
      </c>
      <c r="Q65" s="26"/>
      <c r="R65" s="39"/>
      <c r="S65" s="39"/>
      <c r="T65" s="39"/>
      <c r="U65" s="39"/>
      <c r="V65" s="39"/>
      <c r="W65" s="39"/>
      <c r="X65" s="39"/>
      <c r="Y65" s="39"/>
      <c r="Z65" s="21"/>
      <c r="AA65" s="40"/>
      <c r="AD65" s="9">
        <v>719088996</v>
      </c>
    </row>
    <row r="66" spans="1:31" ht="14.65" customHeight="1" x14ac:dyDescent="0.15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222"/>
      <c r="O66" s="222"/>
      <c r="P66" s="25" t="s">
        <v>334</v>
      </c>
      <c r="Q66" s="26"/>
      <c r="R66" s="39"/>
      <c r="S66" s="39"/>
      <c r="T66" s="39"/>
      <c r="U66" s="39"/>
      <c r="V66" s="39"/>
      <c r="W66" s="39"/>
      <c r="X66" s="39"/>
      <c r="Y66" s="39"/>
      <c r="Z66" s="21"/>
      <c r="AA66" s="40"/>
      <c r="AD66" s="9" t="s">
        <v>11</v>
      </c>
    </row>
    <row r="67" spans="1:31" ht="14.65" customHeight="1" x14ac:dyDescent="0.15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222"/>
      <c r="O67" s="222"/>
      <c r="P67" s="25" t="s">
        <v>334</v>
      </c>
      <c r="Q67" s="26"/>
      <c r="R67" s="39"/>
      <c r="S67" s="39"/>
      <c r="T67" s="39"/>
      <c r="U67" s="39"/>
      <c r="V67" s="39"/>
      <c r="W67" s="39"/>
      <c r="X67" s="39"/>
      <c r="Y67" s="39"/>
      <c r="Z67" s="21"/>
      <c r="AA67" s="40"/>
      <c r="AD67" s="9" t="s">
        <v>11</v>
      </c>
    </row>
    <row r="68" spans="1:31" ht="14.65" customHeight="1" thickBot="1" x14ac:dyDescent="0.2">
      <c r="A68" s="7" t="s">
        <v>96</v>
      </c>
      <c r="B68" s="7" t="s">
        <v>126</v>
      </c>
      <c r="D68" s="24"/>
      <c r="E68" s="19"/>
      <c r="F68" s="39" t="s">
        <v>81</v>
      </c>
      <c r="G68" s="19"/>
      <c r="H68" s="19"/>
      <c r="I68" s="19"/>
      <c r="J68" s="19"/>
      <c r="K68" s="18"/>
      <c r="L68" s="18"/>
      <c r="M68" s="18"/>
      <c r="N68" s="222"/>
      <c r="O68" s="222"/>
      <c r="P68" s="25">
        <v>-4</v>
      </c>
      <c r="Q68" s="26"/>
      <c r="R68" s="258" t="s">
        <v>127</v>
      </c>
      <c r="S68" s="259"/>
      <c r="T68" s="259"/>
      <c r="U68" s="259"/>
      <c r="V68" s="259"/>
      <c r="W68" s="259"/>
      <c r="X68" s="259"/>
      <c r="Y68" s="260"/>
      <c r="Z68" s="41">
        <v>47212</v>
      </c>
      <c r="AA68" s="42"/>
      <c r="AD68" s="9">
        <v>-4009758</v>
      </c>
      <c r="AE68" s="9" t="e">
        <f>IF(AND(AE31="-",AE32="-",#REF!="-"),"-",SUM(AE31,AE32,#REF!))</f>
        <v>#REF!</v>
      </c>
    </row>
    <row r="69" spans="1:31" ht="14.65" customHeight="1" thickBot="1" x14ac:dyDescent="0.2">
      <c r="A69" s="7" t="s">
        <v>1</v>
      </c>
      <c r="B69" s="7" t="s">
        <v>97</v>
      </c>
      <c r="D69" s="261" t="s">
        <v>2</v>
      </c>
      <c r="E69" s="262"/>
      <c r="F69" s="262"/>
      <c r="G69" s="262"/>
      <c r="H69" s="262"/>
      <c r="I69" s="262"/>
      <c r="J69" s="262"/>
      <c r="K69" s="262"/>
      <c r="L69" s="262"/>
      <c r="M69" s="262"/>
      <c r="N69" s="263"/>
      <c r="O69" s="264"/>
      <c r="P69" s="43">
        <v>71276</v>
      </c>
      <c r="Q69" s="44"/>
      <c r="R69" s="249" t="s">
        <v>322</v>
      </c>
      <c r="S69" s="250"/>
      <c r="T69" s="250"/>
      <c r="U69" s="250"/>
      <c r="V69" s="250"/>
      <c r="W69" s="250"/>
      <c r="X69" s="250"/>
      <c r="Y69" s="265"/>
      <c r="Z69" s="43">
        <v>71276</v>
      </c>
      <c r="AA69" s="45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 x14ac:dyDescent="0.1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Z70" s="18"/>
      <c r="AA70" s="18"/>
    </row>
    <row r="71" spans="1:31" ht="14.65" customHeight="1" x14ac:dyDescent="0.15">
      <c r="D71" s="47"/>
      <c r="E71" s="48" t="s">
        <v>323</v>
      </c>
      <c r="F71" s="4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6"/>
      <c r="AA71" s="46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R29:Y29"/>
    <mergeCell ref="R34:Y34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R49"/>
  <sheetViews>
    <sheetView topLeftCell="B1" zoomScale="85" zoomScaleNormal="85" zoomScaleSheetLayoutView="100" workbookViewId="0">
      <selection activeCell="O25" sqref="O25"/>
    </sheetView>
  </sheetViews>
  <sheetFormatPr defaultRowHeight="13.5" x14ac:dyDescent="0.15"/>
  <cols>
    <col min="1" max="1" width="0" style="51" hidden="1" customWidth="1"/>
    <col min="2" max="2" width="0.625" style="6" customWidth="1"/>
    <col min="3" max="3" width="1.25" style="79" customWidth="1"/>
    <col min="4" max="12" width="2.125" style="79" customWidth="1"/>
    <col min="13" max="13" width="18.375" style="79" customWidth="1"/>
    <col min="14" max="14" width="21.625" style="79" bestFit="1" customWidth="1"/>
    <col min="15" max="15" width="2.5" style="79" customWidth="1"/>
    <col min="16" max="16" width="0.625" style="79" customWidth="1"/>
    <col min="17" max="17" width="9" style="6"/>
    <col min="18" max="18" width="0" style="6" hidden="1" customWidth="1"/>
    <col min="19" max="16384" width="9" style="6"/>
  </cols>
  <sheetData>
    <row r="8" spans="1:44" x14ac:dyDescent="0.15">
      <c r="A8" s="1"/>
      <c r="C8" s="49"/>
      <c r="D8" s="49"/>
      <c r="E8" s="49"/>
      <c r="F8" s="49"/>
      <c r="G8" s="49"/>
      <c r="H8" s="49"/>
      <c r="I8" s="49"/>
      <c r="J8" s="3"/>
      <c r="K8" s="3"/>
      <c r="L8" s="3"/>
      <c r="M8" s="3"/>
      <c r="N8" s="3"/>
      <c r="O8" s="3"/>
      <c r="P8" s="50"/>
    </row>
    <row r="9" spans="1:44" ht="24" x14ac:dyDescent="0.2">
      <c r="C9" s="266" t="s">
        <v>369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52"/>
    </row>
    <row r="10" spans="1:44" ht="17.25" x14ac:dyDescent="0.2">
      <c r="C10" s="267" t="s">
        <v>370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52"/>
    </row>
    <row r="11" spans="1:44" ht="17.25" x14ac:dyDescent="0.2">
      <c r="C11" s="267" t="s">
        <v>339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52"/>
    </row>
    <row r="12" spans="1:44" ht="18" thickBot="1" x14ac:dyDescent="0.25">
      <c r="C12" s="53"/>
      <c r="D12" s="52"/>
      <c r="E12" s="52"/>
      <c r="F12" s="52"/>
      <c r="G12" s="52"/>
      <c r="H12" s="52"/>
      <c r="I12" s="52"/>
      <c r="J12" s="52"/>
      <c r="K12" s="52"/>
      <c r="L12" s="52"/>
      <c r="M12" s="54"/>
      <c r="N12" s="52"/>
      <c r="O12" s="54" t="s">
        <v>333</v>
      </c>
      <c r="P12" s="52"/>
    </row>
    <row r="13" spans="1:44" ht="18" thickBot="1" x14ac:dyDescent="0.25">
      <c r="A13" s="51" t="s">
        <v>314</v>
      </c>
      <c r="C13" s="268" t="s">
        <v>0</v>
      </c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70" t="s">
        <v>316</v>
      </c>
      <c r="O13" s="271"/>
      <c r="P13" s="52"/>
    </row>
    <row r="14" spans="1:44" x14ac:dyDescent="0.15">
      <c r="A14" s="51" t="s">
        <v>135</v>
      </c>
      <c r="C14" s="55"/>
      <c r="D14" s="56" t="s">
        <v>136</v>
      </c>
      <c r="E14" s="56"/>
      <c r="F14" s="57"/>
      <c r="G14" s="56"/>
      <c r="H14" s="56"/>
      <c r="I14" s="56"/>
      <c r="J14" s="56"/>
      <c r="K14" s="57"/>
      <c r="L14" s="57"/>
      <c r="M14" s="57"/>
      <c r="N14" s="58">
        <v>39008</v>
      </c>
      <c r="O14" s="59"/>
      <c r="P14" s="60"/>
      <c r="R14" s="6">
        <f>IF(AND(R15="-",R30="-"),"-",SUM(R15,R30))</f>
        <v>39008206779</v>
      </c>
      <c r="AR14" s="232"/>
    </row>
    <row r="15" spans="1:44" x14ac:dyDescent="0.15">
      <c r="A15" s="51" t="s">
        <v>137</v>
      </c>
      <c r="C15" s="55"/>
      <c r="D15" s="56"/>
      <c r="E15" s="56" t="s">
        <v>138</v>
      </c>
      <c r="F15" s="56"/>
      <c r="G15" s="56"/>
      <c r="H15" s="56"/>
      <c r="I15" s="56"/>
      <c r="J15" s="56"/>
      <c r="K15" s="57"/>
      <c r="L15" s="57"/>
      <c r="M15" s="57"/>
      <c r="N15" s="58">
        <v>16012</v>
      </c>
      <c r="O15" s="61"/>
      <c r="P15" s="60"/>
      <c r="R15" s="6">
        <f>IF(COUNTIF(R16:R29,"-")=COUNTA(R16:R29),"-",SUM(R16,R21,R26))</f>
        <v>16012271871</v>
      </c>
      <c r="AR15" s="232"/>
    </row>
    <row r="16" spans="1:44" x14ac:dyDescent="0.15">
      <c r="A16" s="51" t="s">
        <v>139</v>
      </c>
      <c r="C16" s="55"/>
      <c r="D16" s="56"/>
      <c r="E16" s="56"/>
      <c r="F16" s="56" t="s">
        <v>140</v>
      </c>
      <c r="G16" s="56"/>
      <c r="H16" s="56"/>
      <c r="I16" s="56"/>
      <c r="J16" s="56"/>
      <c r="K16" s="57"/>
      <c r="L16" s="57"/>
      <c r="M16" s="57"/>
      <c r="N16" s="58">
        <v>4337</v>
      </c>
      <c r="O16" s="61"/>
      <c r="P16" s="60"/>
      <c r="R16" s="6">
        <f>IF(COUNTIF(R17:R20,"-")=COUNTA(R17:R20),"-",SUM(R17:R20))</f>
        <v>4336738875</v>
      </c>
      <c r="AR16" s="232"/>
    </row>
    <row r="17" spans="1:44" x14ac:dyDescent="0.15">
      <c r="A17" s="51" t="s">
        <v>141</v>
      </c>
      <c r="C17" s="55"/>
      <c r="D17" s="56"/>
      <c r="E17" s="56"/>
      <c r="F17" s="56"/>
      <c r="G17" s="56" t="s">
        <v>142</v>
      </c>
      <c r="H17" s="56"/>
      <c r="I17" s="56"/>
      <c r="J17" s="56"/>
      <c r="K17" s="57"/>
      <c r="L17" s="57"/>
      <c r="M17" s="57"/>
      <c r="N17" s="58">
        <v>3504</v>
      </c>
      <c r="O17" s="61"/>
      <c r="P17" s="60"/>
      <c r="R17" s="6">
        <v>3504131685</v>
      </c>
      <c r="AR17" s="232"/>
    </row>
    <row r="18" spans="1:44" x14ac:dyDescent="0.15">
      <c r="A18" s="51" t="s">
        <v>143</v>
      </c>
      <c r="C18" s="55"/>
      <c r="D18" s="56"/>
      <c r="E18" s="56"/>
      <c r="F18" s="56"/>
      <c r="G18" s="56" t="s">
        <v>144</v>
      </c>
      <c r="H18" s="56"/>
      <c r="I18" s="56"/>
      <c r="J18" s="56"/>
      <c r="K18" s="57"/>
      <c r="L18" s="57"/>
      <c r="M18" s="57"/>
      <c r="N18" s="58">
        <v>271</v>
      </c>
      <c r="O18" s="61"/>
      <c r="P18" s="60"/>
      <c r="R18" s="6">
        <v>271271148</v>
      </c>
      <c r="AR18" s="232"/>
    </row>
    <row r="19" spans="1:44" x14ac:dyDescent="0.15">
      <c r="A19" s="51" t="s">
        <v>145</v>
      </c>
      <c r="C19" s="55"/>
      <c r="D19" s="56"/>
      <c r="E19" s="56"/>
      <c r="F19" s="56"/>
      <c r="G19" s="56" t="s">
        <v>146</v>
      </c>
      <c r="H19" s="56"/>
      <c r="I19" s="56"/>
      <c r="J19" s="56"/>
      <c r="K19" s="57"/>
      <c r="L19" s="57"/>
      <c r="M19" s="57"/>
      <c r="N19" s="58">
        <v>137</v>
      </c>
      <c r="O19" s="61"/>
      <c r="P19" s="60"/>
      <c r="R19" s="6">
        <v>136564023</v>
      </c>
      <c r="AR19" s="232"/>
    </row>
    <row r="20" spans="1:44" x14ac:dyDescent="0.15">
      <c r="A20" s="51" t="s">
        <v>147</v>
      </c>
      <c r="C20" s="55"/>
      <c r="D20" s="56"/>
      <c r="E20" s="56"/>
      <c r="F20" s="56"/>
      <c r="G20" s="56" t="s">
        <v>35</v>
      </c>
      <c r="H20" s="56"/>
      <c r="I20" s="56"/>
      <c r="J20" s="56"/>
      <c r="K20" s="57"/>
      <c r="L20" s="57"/>
      <c r="M20" s="57"/>
      <c r="N20" s="58">
        <v>425</v>
      </c>
      <c r="O20" s="61"/>
      <c r="P20" s="60"/>
      <c r="R20" s="6">
        <v>424772019</v>
      </c>
      <c r="AR20" s="232"/>
    </row>
    <row r="21" spans="1:44" x14ac:dyDescent="0.15">
      <c r="A21" s="51" t="s">
        <v>148</v>
      </c>
      <c r="C21" s="55"/>
      <c r="D21" s="56"/>
      <c r="E21" s="56"/>
      <c r="F21" s="56" t="s">
        <v>149</v>
      </c>
      <c r="G21" s="56"/>
      <c r="H21" s="56"/>
      <c r="I21" s="56"/>
      <c r="J21" s="56"/>
      <c r="K21" s="57"/>
      <c r="L21" s="57"/>
      <c r="M21" s="57"/>
      <c r="N21" s="58">
        <v>10818</v>
      </c>
      <c r="O21" s="61"/>
      <c r="P21" s="60"/>
      <c r="R21" s="6">
        <f>IF(COUNTIF(R22:R25,"-")=COUNTA(R22:R25),"-",SUM(R22:R25))</f>
        <v>10818498054</v>
      </c>
      <c r="AR21" s="232"/>
    </row>
    <row r="22" spans="1:44" x14ac:dyDescent="0.15">
      <c r="A22" s="51" t="s">
        <v>150</v>
      </c>
      <c r="C22" s="55"/>
      <c r="D22" s="56"/>
      <c r="E22" s="56"/>
      <c r="F22" s="56"/>
      <c r="G22" s="56" t="s">
        <v>151</v>
      </c>
      <c r="H22" s="56"/>
      <c r="I22" s="56"/>
      <c r="J22" s="56"/>
      <c r="K22" s="57"/>
      <c r="L22" s="57"/>
      <c r="M22" s="57"/>
      <c r="N22" s="58">
        <v>5928</v>
      </c>
      <c r="O22" s="61"/>
      <c r="P22" s="60"/>
      <c r="R22" s="6">
        <v>5927757265</v>
      </c>
      <c r="AR22" s="232"/>
    </row>
    <row r="23" spans="1:44" x14ac:dyDescent="0.15">
      <c r="A23" s="51" t="s">
        <v>152</v>
      </c>
      <c r="C23" s="55"/>
      <c r="D23" s="56"/>
      <c r="E23" s="56"/>
      <c r="F23" s="56"/>
      <c r="G23" s="56" t="s">
        <v>153</v>
      </c>
      <c r="H23" s="56"/>
      <c r="I23" s="56"/>
      <c r="J23" s="56"/>
      <c r="K23" s="57"/>
      <c r="L23" s="57"/>
      <c r="M23" s="57"/>
      <c r="N23" s="58">
        <v>1174</v>
      </c>
      <c r="O23" s="61"/>
      <c r="P23" s="60"/>
      <c r="R23" s="6">
        <v>1174341191</v>
      </c>
      <c r="AR23" s="232"/>
    </row>
    <row r="24" spans="1:44" x14ac:dyDescent="0.15">
      <c r="A24" s="51" t="s">
        <v>154</v>
      </c>
      <c r="C24" s="55"/>
      <c r="D24" s="56"/>
      <c r="E24" s="56"/>
      <c r="F24" s="56"/>
      <c r="G24" s="56" t="s">
        <v>155</v>
      </c>
      <c r="H24" s="56"/>
      <c r="I24" s="56"/>
      <c r="J24" s="56"/>
      <c r="K24" s="57"/>
      <c r="L24" s="57"/>
      <c r="M24" s="57"/>
      <c r="N24" s="58">
        <v>3579</v>
      </c>
      <c r="O24" s="61"/>
      <c r="P24" s="60"/>
      <c r="R24" s="6">
        <v>3579275527</v>
      </c>
      <c r="AR24" s="232"/>
    </row>
    <row r="25" spans="1:44" x14ac:dyDescent="0.15">
      <c r="A25" s="51" t="s">
        <v>156</v>
      </c>
      <c r="C25" s="55"/>
      <c r="D25" s="56"/>
      <c r="E25" s="56"/>
      <c r="F25" s="56"/>
      <c r="G25" s="56" t="s">
        <v>35</v>
      </c>
      <c r="H25" s="56"/>
      <c r="I25" s="56"/>
      <c r="J25" s="56"/>
      <c r="K25" s="57"/>
      <c r="L25" s="57"/>
      <c r="M25" s="57"/>
      <c r="N25" s="58">
        <v>137</v>
      </c>
      <c r="O25" s="61"/>
      <c r="P25" s="60"/>
      <c r="R25" s="6">
        <v>137124071</v>
      </c>
      <c r="AR25" s="232"/>
    </row>
    <row r="26" spans="1:44" x14ac:dyDescent="0.15">
      <c r="A26" s="51" t="s">
        <v>157</v>
      </c>
      <c r="C26" s="55"/>
      <c r="D26" s="56"/>
      <c r="E26" s="56"/>
      <c r="F26" s="56" t="s">
        <v>158</v>
      </c>
      <c r="G26" s="56"/>
      <c r="H26" s="56"/>
      <c r="I26" s="56"/>
      <c r="J26" s="56"/>
      <c r="K26" s="57"/>
      <c r="L26" s="57"/>
      <c r="M26" s="57"/>
      <c r="N26" s="58">
        <v>857</v>
      </c>
      <c r="O26" s="61"/>
      <c r="P26" s="60"/>
      <c r="R26" s="6">
        <f>IF(COUNTIF(R27:R29,"-")=COUNTA(R27:R29),"-",SUM(R27:R29))</f>
        <v>857034942</v>
      </c>
      <c r="AR26" s="232"/>
    </row>
    <row r="27" spans="1:44" x14ac:dyDescent="0.15">
      <c r="A27" s="51" t="s">
        <v>159</v>
      </c>
      <c r="C27" s="55"/>
      <c r="D27" s="56"/>
      <c r="E27" s="56"/>
      <c r="F27" s="57"/>
      <c r="G27" s="57" t="s">
        <v>160</v>
      </c>
      <c r="H27" s="57"/>
      <c r="I27" s="56"/>
      <c r="J27" s="56"/>
      <c r="K27" s="57"/>
      <c r="L27" s="57"/>
      <c r="M27" s="57"/>
      <c r="N27" s="58">
        <v>178</v>
      </c>
      <c r="O27" s="61"/>
      <c r="P27" s="60"/>
      <c r="R27" s="6">
        <v>178156578</v>
      </c>
      <c r="AR27" s="232"/>
    </row>
    <row r="28" spans="1:44" x14ac:dyDescent="0.15">
      <c r="A28" s="51" t="s">
        <v>161</v>
      </c>
      <c r="C28" s="55"/>
      <c r="D28" s="56"/>
      <c r="E28" s="56"/>
      <c r="F28" s="57"/>
      <c r="G28" s="56" t="s">
        <v>162</v>
      </c>
      <c r="H28" s="56"/>
      <c r="I28" s="56"/>
      <c r="J28" s="56"/>
      <c r="K28" s="57"/>
      <c r="L28" s="57"/>
      <c r="M28" s="57"/>
      <c r="N28" s="58">
        <v>48</v>
      </c>
      <c r="O28" s="61"/>
      <c r="P28" s="60"/>
      <c r="R28" s="6">
        <v>47740448</v>
      </c>
      <c r="AR28" s="232"/>
    </row>
    <row r="29" spans="1:44" x14ac:dyDescent="0.15">
      <c r="A29" s="51" t="s">
        <v>163</v>
      </c>
      <c r="C29" s="55"/>
      <c r="D29" s="56"/>
      <c r="E29" s="56"/>
      <c r="F29" s="57"/>
      <c r="G29" s="56" t="s">
        <v>35</v>
      </c>
      <c r="H29" s="56"/>
      <c r="I29" s="56"/>
      <c r="J29" s="56"/>
      <c r="K29" s="57"/>
      <c r="L29" s="57"/>
      <c r="M29" s="57"/>
      <c r="N29" s="58">
        <v>631</v>
      </c>
      <c r="O29" s="61"/>
      <c r="P29" s="60"/>
      <c r="R29" s="6">
        <v>631137916</v>
      </c>
      <c r="AR29" s="232"/>
    </row>
    <row r="30" spans="1:44" x14ac:dyDescent="0.15">
      <c r="A30" s="51" t="s">
        <v>164</v>
      </c>
      <c r="C30" s="55"/>
      <c r="D30" s="56"/>
      <c r="E30" s="57" t="s">
        <v>165</v>
      </c>
      <c r="F30" s="57"/>
      <c r="G30" s="56"/>
      <c r="H30" s="56"/>
      <c r="I30" s="56"/>
      <c r="J30" s="56"/>
      <c r="K30" s="57"/>
      <c r="L30" s="57"/>
      <c r="M30" s="57"/>
      <c r="N30" s="58">
        <v>22996</v>
      </c>
      <c r="O30" s="61"/>
      <c r="P30" s="60"/>
      <c r="R30" s="6">
        <f>IF(COUNTIF(R31:R34,"-")=COUNTA(R31:R34),"-",SUM(R31:R34))</f>
        <v>22995934908</v>
      </c>
      <c r="AR30" s="232"/>
    </row>
    <row r="31" spans="1:44" x14ac:dyDescent="0.15">
      <c r="A31" s="51" t="s">
        <v>166</v>
      </c>
      <c r="C31" s="55"/>
      <c r="D31" s="56"/>
      <c r="E31" s="56"/>
      <c r="F31" s="56" t="s">
        <v>167</v>
      </c>
      <c r="G31" s="56"/>
      <c r="H31" s="56"/>
      <c r="I31" s="56"/>
      <c r="J31" s="56"/>
      <c r="K31" s="57"/>
      <c r="L31" s="57"/>
      <c r="M31" s="57"/>
      <c r="N31" s="58">
        <v>12182</v>
      </c>
      <c r="O31" s="61"/>
      <c r="P31" s="60"/>
      <c r="R31" s="6">
        <v>12181666768</v>
      </c>
      <c r="AR31" s="232"/>
    </row>
    <row r="32" spans="1:44" x14ac:dyDescent="0.15">
      <c r="A32" s="51" t="s">
        <v>168</v>
      </c>
      <c r="C32" s="55"/>
      <c r="D32" s="56"/>
      <c r="E32" s="56"/>
      <c r="F32" s="56" t="s">
        <v>169</v>
      </c>
      <c r="G32" s="56"/>
      <c r="H32" s="56"/>
      <c r="I32" s="56"/>
      <c r="J32" s="56"/>
      <c r="K32" s="57"/>
      <c r="L32" s="57"/>
      <c r="M32" s="57"/>
      <c r="N32" s="58">
        <v>10771</v>
      </c>
      <c r="O32" s="61"/>
      <c r="P32" s="60"/>
      <c r="R32" s="6">
        <v>10771266603</v>
      </c>
      <c r="AR32" s="232"/>
    </row>
    <row r="33" spans="1:44" x14ac:dyDescent="0.15">
      <c r="A33" s="51" t="s">
        <v>170</v>
      </c>
      <c r="C33" s="55"/>
      <c r="D33" s="56"/>
      <c r="E33" s="56"/>
      <c r="F33" s="56" t="s">
        <v>171</v>
      </c>
      <c r="G33" s="56"/>
      <c r="H33" s="56"/>
      <c r="I33" s="56"/>
      <c r="J33" s="56"/>
      <c r="K33" s="57"/>
      <c r="L33" s="57"/>
      <c r="M33" s="57"/>
      <c r="N33" s="58">
        <v>1</v>
      </c>
      <c r="O33" s="61"/>
      <c r="P33" s="60"/>
      <c r="R33" s="6">
        <v>1371883</v>
      </c>
      <c r="AR33" s="232"/>
    </row>
    <row r="34" spans="1:44" x14ac:dyDescent="0.15">
      <c r="A34" s="51" t="s">
        <v>172</v>
      </c>
      <c r="C34" s="55"/>
      <c r="D34" s="56"/>
      <c r="E34" s="56"/>
      <c r="F34" s="56" t="s">
        <v>35</v>
      </c>
      <c r="G34" s="56"/>
      <c r="H34" s="56"/>
      <c r="I34" s="56"/>
      <c r="J34" s="56"/>
      <c r="K34" s="57"/>
      <c r="L34" s="57"/>
      <c r="M34" s="57"/>
      <c r="N34" s="58">
        <v>42</v>
      </c>
      <c r="O34" s="61"/>
      <c r="P34" s="60"/>
      <c r="R34" s="6">
        <v>41629654</v>
      </c>
      <c r="AR34" s="232"/>
    </row>
    <row r="35" spans="1:44" x14ac:dyDescent="0.15">
      <c r="A35" s="51" t="s">
        <v>173</v>
      </c>
      <c r="C35" s="55"/>
      <c r="D35" s="56" t="s">
        <v>174</v>
      </c>
      <c r="E35" s="56"/>
      <c r="F35" s="56"/>
      <c r="G35" s="56"/>
      <c r="H35" s="56"/>
      <c r="I35" s="56"/>
      <c r="J35" s="56"/>
      <c r="K35" s="57"/>
      <c r="L35" s="57"/>
      <c r="M35" s="57"/>
      <c r="N35" s="58">
        <v>3899</v>
      </c>
      <c r="O35" s="61"/>
      <c r="P35" s="60"/>
      <c r="R35" s="6">
        <f>IF(COUNTIF(R36:R37,"-")=COUNTA(R36:R37),"-",SUM(R36:R37))</f>
        <v>3899416494</v>
      </c>
      <c r="AR35" s="232"/>
    </row>
    <row r="36" spans="1:44" x14ac:dyDescent="0.15">
      <c r="A36" s="51" t="s">
        <v>175</v>
      </c>
      <c r="C36" s="55"/>
      <c r="D36" s="56"/>
      <c r="E36" s="56" t="s">
        <v>176</v>
      </c>
      <c r="F36" s="56"/>
      <c r="G36" s="56"/>
      <c r="H36" s="56"/>
      <c r="I36" s="56"/>
      <c r="J36" s="56"/>
      <c r="K36" s="62"/>
      <c r="L36" s="62"/>
      <c r="M36" s="62"/>
      <c r="N36" s="58">
        <v>2007</v>
      </c>
      <c r="O36" s="61"/>
      <c r="P36" s="60"/>
      <c r="R36" s="6">
        <v>2007177297</v>
      </c>
      <c r="AR36" s="232"/>
    </row>
    <row r="37" spans="1:44" x14ac:dyDescent="0.15">
      <c r="A37" s="51" t="s">
        <v>177</v>
      </c>
      <c r="C37" s="55"/>
      <c r="D37" s="56"/>
      <c r="E37" s="56" t="s">
        <v>35</v>
      </c>
      <c r="F37" s="56"/>
      <c r="G37" s="57"/>
      <c r="H37" s="56"/>
      <c r="I37" s="56"/>
      <c r="J37" s="56"/>
      <c r="K37" s="62"/>
      <c r="L37" s="62"/>
      <c r="M37" s="62"/>
      <c r="N37" s="58">
        <v>1892</v>
      </c>
      <c r="O37" s="61"/>
      <c r="P37" s="60"/>
      <c r="R37" s="6">
        <v>1892239197</v>
      </c>
      <c r="AR37" s="232"/>
    </row>
    <row r="38" spans="1:44" x14ac:dyDescent="0.15">
      <c r="A38" s="51" t="s">
        <v>133</v>
      </c>
      <c r="C38" s="63" t="s">
        <v>134</v>
      </c>
      <c r="D38" s="64"/>
      <c r="E38" s="64"/>
      <c r="F38" s="64"/>
      <c r="G38" s="64"/>
      <c r="H38" s="64"/>
      <c r="I38" s="64"/>
      <c r="J38" s="64"/>
      <c r="K38" s="65"/>
      <c r="L38" s="65"/>
      <c r="M38" s="65"/>
      <c r="N38" s="233">
        <v>-35109</v>
      </c>
      <c r="O38" s="66"/>
      <c r="P38" s="60"/>
      <c r="R38" s="6">
        <f>IF(COUNTIF(R14:R35,"-")=COUNTA(R14:R35),"-",SUM(R35)-SUM(R14))</f>
        <v>-35108790285</v>
      </c>
      <c r="AR38" s="232"/>
    </row>
    <row r="39" spans="1:44" x14ac:dyDescent="0.15">
      <c r="A39" s="51" t="s">
        <v>180</v>
      </c>
      <c r="C39" s="55"/>
      <c r="D39" s="56" t="s">
        <v>181</v>
      </c>
      <c r="E39" s="56"/>
      <c r="F39" s="57"/>
      <c r="G39" s="56"/>
      <c r="H39" s="56"/>
      <c r="I39" s="56"/>
      <c r="J39" s="56"/>
      <c r="K39" s="57"/>
      <c r="L39" s="57"/>
      <c r="M39" s="57"/>
      <c r="N39" s="58">
        <v>25</v>
      </c>
      <c r="O39" s="59"/>
      <c r="P39" s="60"/>
      <c r="R39" s="6">
        <f>IF(COUNTIF(R40:R43,"-")=COUNTA(R40:R43),"-",SUM(R40:R43))</f>
        <v>25303444</v>
      </c>
      <c r="AR39" s="232"/>
    </row>
    <row r="40" spans="1:44" x14ac:dyDescent="0.15">
      <c r="A40" s="51" t="s">
        <v>182</v>
      </c>
      <c r="C40" s="55"/>
      <c r="D40" s="56"/>
      <c r="E40" s="57" t="s">
        <v>183</v>
      </c>
      <c r="F40" s="57"/>
      <c r="G40" s="56"/>
      <c r="H40" s="56"/>
      <c r="I40" s="56"/>
      <c r="J40" s="56"/>
      <c r="K40" s="57"/>
      <c r="L40" s="57"/>
      <c r="M40" s="57"/>
      <c r="N40" s="58">
        <v>3</v>
      </c>
      <c r="O40" s="61"/>
      <c r="P40" s="60"/>
      <c r="R40" s="6">
        <v>3204696</v>
      </c>
      <c r="AR40" s="232"/>
    </row>
    <row r="41" spans="1:44" x14ac:dyDescent="0.15">
      <c r="A41" s="51" t="s">
        <v>184</v>
      </c>
      <c r="C41" s="55"/>
      <c r="D41" s="56"/>
      <c r="E41" s="57" t="s">
        <v>185</v>
      </c>
      <c r="F41" s="57"/>
      <c r="G41" s="56"/>
      <c r="H41" s="56"/>
      <c r="I41" s="56"/>
      <c r="J41" s="56"/>
      <c r="K41" s="57"/>
      <c r="L41" s="57"/>
      <c r="M41" s="57"/>
      <c r="N41" s="58">
        <v>1</v>
      </c>
      <c r="O41" s="61"/>
      <c r="P41" s="60"/>
      <c r="R41" s="6">
        <v>1380509</v>
      </c>
      <c r="AR41" s="232"/>
    </row>
    <row r="42" spans="1:44" x14ac:dyDescent="0.15">
      <c r="A42" s="51" t="s">
        <v>188</v>
      </c>
      <c r="C42" s="55"/>
      <c r="D42" s="56"/>
      <c r="E42" s="56" t="s">
        <v>189</v>
      </c>
      <c r="F42" s="56"/>
      <c r="G42" s="56"/>
      <c r="H42" s="56"/>
      <c r="I42" s="56"/>
      <c r="J42" s="56"/>
      <c r="K42" s="57"/>
      <c r="L42" s="57"/>
      <c r="M42" s="57"/>
      <c r="N42" s="58" t="s">
        <v>340</v>
      </c>
      <c r="O42" s="61"/>
      <c r="P42" s="60"/>
      <c r="R42" s="6" t="s">
        <v>11</v>
      </c>
      <c r="AR42" s="232"/>
    </row>
    <row r="43" spans="1:44" x14ac:dyDescent="0.15">
      <c r="A43" s="51" t="s">
        <v>190</v>
      </c>
      <c r="C43" s="55"/>
      <c r="D43" s="56"/>
      <c r="E43" s="56" t="s">
        <v>35</v>
      </c>
      <c r="F43" s="56"/>
      <c r="G43" s="56"/>
      <c r="H43" s="56"/>
      <c r="I43" s="56"/>
      <c r="J43" s="56"/>
      <c r="K43" s="57"/>
      <c r="L43" s="57"/>
      <c r="M43" s="57"/>
      <c r="N43" s="58">
        <v>21</v>
      </c>
      <c r="O43" s="61"/>
      <c r="P43" s="60"/>
      <c r="R43" s="6">
        <v>20718239</v>
      </c>
      <c r="AR43" s="232"/>
    </row>
    <row r="44" spans="1:44" x14ac:dyDescent="0.15">
      <c r="A44" s="51" t="s">
        <v>191</v>
      </c>
      <c r="C44" s="55"/>
      <c r="D44" s="56" t="s">
        <v>192</v>
      </c>
      <c r="E44" s="56"/>
      <c r="F44" s="56"/>
      <c r="G44" s="56"/>
      <c r="H44" s="56"/>
      <c r="I44" s="56"/>
      <c r="J44" s="56"/>
      <c r="K44" s="62"/>
      <c r="L44" s="62"/>
      <c r="M44" s="62"/>
      <c r="N44" s="58">
        <v>4</v>
      </c>
      <c r="O44" s="59"/>
      <c r="P44" s="60"/>
      <c r="R44" s="6">
        <f>IF(COUNTIF(R45:R46,"-")=COUNTA(R45:R46),"-",SUM(R45:R46))</f>
        <v>4485258</v>
      </c>
      <c r="AR44" s="232"/>
    </row>
    <row r="45" spans="1:44" x14ac:dyDescent="0.15">
      <c r="A45" s="51" t="s">
        <v>193</v>
      </c>
      <c r="C45" s="55"/>
      <c r="D45" s="56"/>
      <c r="E45" s="56" t="s">
        <v>194</v>
      </c>
      <c r="F45" s="56"/>
      <c r="G45" s="56"/>
      <c r="H45" s="56"/>
      <c r="I45" s="56"/>
      <c r="J45" s="56"/>
      <c r="K45" s="62"/>
      <c r="L45" s="62"/>
      <c r="M45" s="62"/>
      <c r="N45" s="58">
        <v>3</v>
      </c>
      <c r="O45" s="61"/>
      <c r="P45" s="60"/>
      <c r="R45" s="6">
        <v>3315466</v>
      </c>
      <c r="AR45" s="232"/>
    </row>
    <row r="46" spans="1:44" ht="14.25" thickBot="1" x14ac:dyDescent="0.2">
      <c r="A46" s="51" t="s">
        <v>195</v>
      </c>
      <c r="C46" s="55"/>
      <c r="D46" s="56"/>
      <c r="E46" s="56" t="s">
        <v>35</v>
      </c>
      <c r="F46" s="56"/>
      <c r="G46" s="56"/>
      <c r="H46" s="56"/>
      <c r="I46" s="56"/>
      <c r="J46" s="56"/>
      <c r="K46" s="62"/>
      <c r="L46" s="62"/>
      <c r="M46" s="62"/>
      <c r="N46" s="58">
        <v>1</v>
      </c>
      <c r="O46" s="61"/>
      <c r="P46" s="60"/>
      <c r="R46" s="6">
        <v>1169792</v>
      </c>
      <c r="AR46" s="232"/>
    </row>
    <row r="47" spans="1:44" ht="14.25" thickBot="1" x14ac:dyDescent="0.2">
      <c r="A47" s="51" t="s">
        <v>178</v>
      </c>
      <c r="C47" s="67" t="s">
        <v>179</v>
      </c>
      <c r="D47" s="68"/>
      <c r="E47" s="68"/>
      <c r="F47" s="68"/>
      <c r="G47" s="68"/>
      <c r="H47" s="68"/>
      <c r="I47" s="68"/>
      <c r="J47" s="68"/>
      <c r="K47" s="69"/>
      <c r="L47" s="69"/>
      <c r="M47" s="69"/>
      <c r="N47" s="234">
        <v>-35130</v>
      </c>
      <c r="O47" s="70"/>
      <c r="P47" s="60"/>
      <c r="R47" s="6">
        <f>IF(COUNTIF(R38:R46,"-")=COUNTA(R38:R46),"-",SUM(R38,R44)-SUM(R39))</f>
        <v>-35129608471</v>
      </c>
      <c r="AR47" s="232"/>
    </row>
    <row r="48" spans="1:44" s="72" customFormat="1" ht="3.75" customHeight="1" x14ac:dyDescent="0.15">
      <c r="A48" s="71"/>
      <c r="C48" s="73"/>
      <c r="D48" s="73"/>
      <c r="E48" s="74"/>
      <c r="F48" s="74"/>
      <c r="G48" s="74"/>
      <c r="H48" s="74"/>
      <c r="I48" s="74"/>
      <c r="J48" s="75"/>
      <c r="K48" s="75"/>
      <c r="L48" s="75"/>
    </row>
    <row r="49" spans="1:12" s="72" customFormat="1" ht="15.6" customHeight="1" x14ac:dyDescent="0.15">
      <c r="A49" s="71"/>
      <c r="C49" s="76"/>
      <c r="D49" s="76" t="s">
        <v>323</v>
      </c>
      <c r="E49" s="77"/>
      <c r="F49" s="77"/>
      <c r="G49" s="77"/>
      <c r="H49" s="77"/>
      <c r="I49" s="77"/>
      <c r="J49" s="78"/>
      <c r="K49" s="78"/>
      <c r="L49" s="78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X34"/>
  <sheetViews>
    <sheetView showGridLines="0" topLeftCell="B1" zoomScale="85" zoomScaleNormal="85" zoomScaleSheetLayoutView="100" workbookViewId="0">
      <selection activeCell="Z27" sqref="Z27"/>
    </sheetView>
  </sheetViews>
  <sheetFormatPr defaultRowHeight="12.75" x14ac:dyDescent="0.15"/>
  <cols>
    <col min="1" max="1" width="0" style="80" hidden="1" customWidth="1"/>
    <col min="2" max="2" width="1.125" style="82" customWidth="1"/>
    <col min="3" max="3" width="1.625" style="82" customWidth="1"/>
    <col min="4" max="9" width="2" style="82" customWidth="1"/>
    <col min="10" max="10" width="15.375" style="82" customWidth="1"/>
    <col min="11" max="11" width="21.625" style="82" bestFit="1" customWidth="1"/>
    <col min="12" max="12" width="3" style="82" bestFit="1" customWidth="1"/>
    <col min="13" max="13" width="21.625" style="82" bestFit="1" customWidth="1"/>
    <col min="14" max="14" width="3" style="82" bestFit="1" customWidth="1"/>
    <col min="15" max="15" width="21.625" style="82" bestFit="1" customWidth="1"/>
    <col min="16" max="16" width="3" style="82" bestFit="1" customWidth="1"/>
    <col min="17" max="17" width="21.625" style="82" customWidth="1"/>
    <col min="18" max="18" width="3" style="82" customWidth="1"/>
    <col min="19" max="19" width="1" style="82" customWidth="1"/>
    <col min="20" max="20" width="9" style="82"/>
    <col min="21" max="24" width="0" style="82" hidden="1" customWidth="1"/>
    <col min="25" max="16384" width="9" style="82"/>
  </cols>
  <sheetData>
    <row r="9" spans="1:24" ht="24" x14ac:dyDescent="0.25">
      <c r="B9" s="81"/>
      <c r="C9" s="272" t="s">
        <v>371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</row>
    <row r="10" spans="1:24" ht="17.25" x14ac:dyDescent="0.2">
      <c r="B10" s="83"/>
      <c r="C10" s="273" t="s">
        <v>370</v>
      </c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</row>
    <row r="11" spans="1:24" ht="17.25" x14ac:dyDescent="0.2">
      <c r="B11" s="83"/>
      <c r="C11" s="273" t="s">
        <v>339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</row>
    <row r="12" spans="1:24" ht="15.75" customHeight="1" thickBot="1" x14ac:dyDescent="0.2">
      <c r="B12" s="84"/>
      <c r="C12" s="85"/>
      <c r="D12" s="85"/>
      <c r="E12" s="85"/>
      <c r="F12" s="85"/>
      <c r="G12" s="85"/>
      <c r="H12" s="85"/>
      <c r="I12" s="85"/>
      <c r="J12" s="86"/>
      <c r="K12" s="85"/>
      <c r="L12" s="86"/>
      <c r="M12" s="85"/>
      <c r="N12" s="85"/>
      <c r="O12" s="85"/>
      <c r="P12" s="85"/>
      <c r="Q12" s="85"/>
      <c r="R12" s="86" t="s">
        <v>333</v>
      </c>
    </row>
    <row r="13" spans="1:24" ht="12.75" customHeight="1" x14ac:dyDescent="0.15">
      <c r="B13" s="87"/>
      <c r="C13" s="274" t="s">
        <v>0</v>
      </c>
      <c r="D13" s="275"/>
      <c r="E13" s="275"/>
      <c r="F13" s="275"/>
      <c r="G13" s="275"/>
      <c r="H13" s="275"/>
      <c r="I13" s="275"/>
      <c r="J13" s="276"/>
      <c r="K13" s="280" t="s">
        <v>324</v>
      </c>
      <c r="L13" s="275"/>
      <c r="M13" s="88"/>
      <c r="N13" s="88"/>
      <c r="O13" s="88"/>
      <c r="P13" s="88"/>
      <c r="Q13" s="88"/>
      <c r="R13" s="89"/>
    </row>
    <row r="14" spans="1:24" ht="29.25" customHeight="1" thickBot="1" x14ac:dyDescent="0.2">
      <c r="A14" s="80" t="s">
        <v>314</v>
      </c>
      <c r="B14" s="87"/>
      <c r="C14" s="277"/>
      <c r="D14" s="278"/>
      <c r="E14" s="278"/>
      <c r="F14" s="278"/>
      <c r="G14" s="278"/>
      <c r="H14" s="278"/>
      <c r="I14" s="278"/>
      <c r="J14" s="279"/>
      <c r="K14" s="281"/>
      <c r="L14" s="278"/>
      <c r="M14" s="282" t="s">
        <v>325</v>
      </c>
      <c r="N14" s="283"/>
      <c r="O14" s="282" t="s">
        <v>326</v>
      </c>
      <c r="P14" s="283"/>
      <c r="Q14" s="282" t="s">
        <v>132</v>
      </c>
      <c r="R14" s="286"/>
    </row>
    <row r="15" spans="1:24" ht="15.95" customHeight="1" x14ac:dyDescent="0.15">
      <c r="A15" s="80" t="s">
        <v>196</v>
      </c>
      <c r="B15" s="90"/>
      <c r="C15" s="91" t="s">
        <v>197</v>
      </c>
      <c r="D15" s="92"/>
      <c r="E15" s="92"/>
      <c r="F15" s="92"/>
      <c r="G15" s="92"/>
      <c r="H15" s="92"/>
      <c r="I15" s="92"/>
      <c r="J15" s="93"/>
      <c r="K15" s="94">
        <v>63352</v>
      </c>
      <c r="L15" s="95" t="s">
        <v>342</v>
      </c>
      <c r="M15" s="94">
        <v>108844</v>
      </c>
      <c r="N15" s="96"/>
      <c r="O15" s="94">
        <v>-45493</v>
      </c>
      <c r="P15" s="96"/>
      <c r="Q15" s="97" t="s">
        <v>361</v>
      </c>
      <c r="R15" s="98"/>
      <c r="U15" s="214">
        <f t="shared" ref="U15:U20" si="0">IF(COUNTIF(V15:X15,"-")=COUNTA(V15:X15),"-",SUM(V15:X15))</f>
        <v>63351941122</v>
      </c>
      <c r="V15" s="214">
        <v>108844460576</v>
      </c>
      <c r="W15" s="214">
        <v>-45492519454</v>
      </c>
      <c r="X15" s="214" t="s">
        <v>340</v>
      </c>
    </row>
    <row r="16" spans="1:24" ht="15.95" customHeight="1" x14ac:dyDescent="0.15">
      <c r="A16" s="80" t="s">
        <v>198</v>
      </c>
      <c r="B16" s="90"/>
      <c r="C16" s="24"/>
      <c r="D16" s="19" t="s">
        <v>199</v>
      </c>
      <c r="E16" s="19"/>
      <c r="F16" s="19"/>
      <c r="G16" s="19"/>
      <c r="H16" s="19"/>
      <c r="I16" s="19"/>
      <c r="J16" s="99"/>
      <c r="K16" s="100">
        <v>-35130</v>
      </c>
      <c r="L16" s="101"/>
      <c r="M16" s="291"/>
      <c r="N16" s="292"/>
      <c r="O16" s="100">
        <v>-35130</v>
      </c>
      <c r="P16" s="102"/>
      <c r="Q16" s="103">
        <v>0</v>
      </c>
      <c r="R16" s="104"/>
      <c r="U16" s="214">
        <f t="shared" si="0"/>
        <v>-35129608471</v>
      </c>
      <c r="V16" s="214" t="s">
        <v>11</v>
      </c>
      <c r="W16" s="214">
        <v>-35129608471</v>
      </c>
      <c r="X16" s="214">
        <v>0</v>
      </c>
    </row>
    <row r="17" spans="1:24" ht="15.95" customHeight="1" x14ac:dyDescent="0.15">
      <c r="A17" s="80" t="s">
        <v>200</v>
      </c>
      <c r="B17" s="87"/>
      <c r="C17" s="105"/>
      <c r="D17" s="99" t="s">
        <v>201</v>
      </c>
      <c r="E17" s="99"/>
      <c r="F17" s="99"/>
      <c r="G17" s="99"/>
      <c r="H17" s="99"/>
      <c r="I17" s="99"/>
      <c r="J17" s="99"/>
      <c r="K17" s="100">
        <v>34502</v>
      </c>
      <c r="L17" s="101"/>
      <c r="M17" s="293"/>
      <c r="N17" s="294"/>
      <c r="O17" s="100">
        <v>34502</v>
      </c>
      <c r="P17" s="102"/>
      <c r="Q17" s="103">
        <v>0</v>
      </c>
      <c r="R17" s="106"/>
      <c r="U17" s="214">
        <f t="shared" si="0"/>
        <v>34501638006</v>
      </c>
      <c r="V17" s="214" t="s">
        <v>11</v>
      </c>
      <c r="W17" s="214">
        <f>IF(COUNTIF(W18:W19,"-")=COUNTA(W18:W19),"-",SUM(W18:W19))</f>
        <v>34501638006</v>
      </c>
      <c r="X17" s="214">
        <f>IF(COUNTIF(X18:X19,"-")=COUNTA(X18:X19),"-",SUM(X18:X19))</f>
        <v>0</v>
      </c>
    </row>
    <row r="18" spans="1:24" ht="15.95" customHeight="1" x14ac:dyDescent="0.15">
      <c r="A18" s="80" t="s">
        <v>202</v>
      </c>
      <c r="B18" s="87"/>
      <c r="C18" s="107"/>
      <c r="D18" s="99"/>
      <c r="E18" s="108" t="s">
        <v>203</v>
      </c>
      <c r="F18" s="108"/>
      <c r="G18" s="108"/>
      <c r="H18" s="108"/>
      <c r="I18" s="108"/>
      <c r="J18" s="99"/>
      <c r="K18" s="100">
        <v>20578</v>
      </c>
      <c r="L18" s="101"/>
      <c r="M18" s="293"/>
      <c r="N18" s="294"/>
      <c r="O18" s="100">
        <v>20578</v>
      </c>
      <c r="P18" s="102"/>
      <c r="Q18" s="103">
        <v>0</v>
      </c>
      <c r="R18" s="106"/>
      <c r="U18" s="214">
        <f t="shared" si="0"/>
        <v>20577995005</v>
      </c>
      <c r="V18" s="214" t="s">
        <v>11</v>
      </c>
      <c r="W18" s="214">
        <v>20577995005</v>
      </c>
      <c r="X18" s="214">
        <v>0</v>
      </c>
    </row>
    <row r="19" spans="1:24" ht="15.95" customHeight="1" x14ac:dyDescent="0.15">
      <c r="A19" s="80" t="s">
        <v>204</v>
      </c>
      <c r="B19" s="87"/>
      <c r="C19" s="109"/>
      <c r="D19" s="110"/>
      <c r="E19" s="110" t="s">
        <v>205</v>
      </c>
      <c r="F19" s="110"/>
      <c r="G19" s="110"/>
      <c r="H19" s="110"/>
      <c r="I19" s="110"/>
      <c r="J19" s="111"/>
      <c r="K19" s="112">
        <v>13924</v>
      </c>
      <c r="L19" s="113"/>
      <c r="M19" s="295"/>
      <c r="N19" s="296"/>
      <c r="O19" s="112">
        <v>13924</v>
      </c>
      <c r="P19" s="114"/>
      <c r="Q19" s="115">
        <v>0</v>
      </c>
      <c r="R19" s="116"/>
      <c r="U19" s="214">
        <f t="shared" si="0"/>
        <v>13923643001</v>
      </c>
      <c r="V19" s="214" t="s">
        <v>11</v>
      </c>
      <c r="W19" s="214">
        <v>13923643001</v>
      </c>
      <c r="X19" s="214">
        <v>0</v>
      </c>
    </row>
    <row r="20" spans="1:24" ht="15.95" customHeight="1" x14ac:dyDescent="0.15">
      <c r="A20" s="80" t="s">
        <v>206</v>
      </c>
      <c r="B20" s="87"/>
      <c r="C20" s="117"/>
      <c r="D20" s="118" t="s">
        <v>207</v>
      </c>
      <c r="E20" s="119"/>
      <c r="F20" s="118"/>
      <c r="G20" s="118"/>
      <c r="H20" s="118"/>
      <c r="I20" s="118"/>
      <c r="J20" s="120"/>
      <c r="K20" s="121">
        <v>-628</v>
      </c>
      <c r="L20" s="122"/>
      <c r="M20" s="297"/>
      <c r="N20" s="298"/>
      <c r="O20" s="121">
        <v>-628</v>
      </c>
      <c r="P20" s="245"/>
      <c r="Q20" s="123">
        <v>0</v>
      </c>
      <c r="R20" s="124"/>
      <c r="U20" s="214">
        <f t="shared" si="0"/>
        <v>-627970465</v>
      </c>
      <c r="V20" s="214" t="s">
        <v>11</v>
      </c>
      <c r="W20" s="214">
        <f>IF(COUNTIF(W16:W17,"-")=COUNTA(W16:W17),"-",SUM(W16:W17))</f>
        <v>-627970465</v>
      </c>
      <c r="X20" s="214">
        <f>IF(COUNTIF(X16:X17,"-")=COUNTA(X16:X17),"-",SUM(X16:X17))</f>
        <v>0</v>
      </c>
    </row>
    <row r="21" spans="1:24" ht="15.95" customHeight="1" x14ac:dyDescent="0.15">
      <c r="A21" s="80" t="s">
        <v>208</v>
      </c>
      <c r="B21" s="87"/>
      <c r="C21" s="24"/>
      <c r="D21" s="125" t="s">
        <v>327</v>
      </c>
      <c r="E21" s="125"/>
      <c r="F21" s="125"/>
      <c r="G21" s="108"/>
      <c r="H21" s="108"/>
      <c r="I21" s="108"/>
      <c r="J21" s="99"/>
      <c r="K21" s="287"/>
      <c r="L21" s="288"/>
      <c r="M21" s="100">
        <v>-274</v>
      </c>
      <c r="N21" s="102" t="s">
        <v>342</v>
      </c>
      <c r="O21" s="100">
        <v>274</v>
      </c>
      <c r="P21" s="102" t="s">
        <v>342</v>
      </c>
      <c r="Q21" s="333"/>
      <c r="R21" s="300"/>
      <c r="U21" s="214">
        <v>0</v>
      </c>
      <c r="V21" s="214">
        <f>IF(COUNTA(V22:V25)=COUNTIF(V22:V25,"-"),"-",SUM(V22,V24,V23,V25))</f>
        <v>-274291766</v>
      </c>
      <c r="W21" s="214">
        <f>IF(COUNTA(W22:W25)=COUNTIF(W22:W25,"-"),"-",SUM(W22,W24,W23,W25))</f>
        <v>274291766</v>
      </c>
      <c r="X21" s="214" t="s">
        <v>11</v>
      </c>
    </row>
    <row r="22" spans="1:24" ht="15.95" customHeight="1" x14ac:dyDescent="0.15">
      <c r="A22" s="80" t="s">
        <v>209</v>
      </c>
      <c r="B22" s="87"/>
      <c r="C22" s="24"/>
      <c r="D22" s="125"/>
      <c r="E22" s="125" t="s">
        <v>210</v>
      </c>
      <c r="F22" s="108"/>
      <c r="G22" s="108"/>
      <c r="H22" s="108"/>
      <c r="I22" s="108"/>
      <c r="J22" s="99"/>
      <c r="K22" s="287"/>
      <c r="L22" s="288"/>
      <c r="M22" s="100">
        <v>5296</v>
      </c>
      <c r="N22" s="102"/>
      <c r="O22" s="100">
        <v>-5296</v>
      </c>
      <c r="P22" s="102"/>
      <c r="Q22" s="332"/>
      <c r="R22" s="290"/>
      <c r="U22" s="214">
        <v>0</v>
      </c>
      <c r="V22" s="214">
        <v>5296404539</v>
      </c>
      <c r="W22" s="214">
        <v>-5296404539</v>
      </c>
      <c r="X22" s="214" t="s">
        <v>11</v>
      </c>
    </row>
    <row r="23" spans="1:24" ht="15.95" customHeight="1" x14ac:dyDescent="0.15">
      <c r="A23" s="80" t="s">
        <v>211</v>
      </c>
      <c r="B23" s="87"/>
      <c r="C23" s="24"/>
      <c r="D23" s="125"/>
      <c r="E23" s="125" t="s">
        <v>212</v>
      </c>
      <c r="F23" s="125"/>
      <c r="G23" s="108"/>
      <c r="H23" s="108"/>
      <c r="I23" s="108"/>
      <c r="J23" s="99"/>
      <c r="K23" s="287"/>
      <c r="L23" s="288"/>
      <c r="M23" s="100">
        <v>-4768</v>
      </c>
      <c r="N23" s="102"/>
      <c r="O23" s="100">
        <v>4768</v>
      </c>
      <c r="P23" s="102"/>
      <c r="Q23" s="332"/>
      <c r="R23" s="290"/>
      <c r="U23" s="214">
        <v>0</v>
      </c>
      <c r="V23" s="214">
        <v>-4767964708</v>
      </c>
      <c r="W23" s="214">
        <v>4767964708</v>
      </c>
      <c r="X23" s="214" t="s">
        <v>11</v>
      </c>
    </row>
    <row r="24" spans="1:24" ht="15.95" customHeight="1" x14ac:dyDescent="0.15">
      <c r="A24" s="80" t="s">
        <v>213</v>
      </c>
      <c r="B24" s="87"/>
      <c r="C24" s="24"/>
      <c r="D24" s="125"/>
      <c r="E24" s="125" t="s">
        <v>214</v>
      </c>
      <c r="F24" s="125"/>
      <c r="G24" s="108"/>
      <c r="H24" s="108"/>
      <c r="I24" s="108"/>
      <c r="J24" s="99"/>
      <c r="K24" s="287"/>
      <c r="L24" s="288"/>
      <c r="M24" s="100">
        <v>982</v>
      </c>
      <c r="N24" s="102"/>
      <c r="O24" s="100">
        <v>-982</v>
      </c>
      <c r="P24" s="102"/>
      <c r="Q24" s="332"/>
      <c r="R24" s="290"/>
      <c r="U24" s="214">
        <v>0</v>
      </c>
      <c r="V24" s="214">
        <v>982063092</v>
      </c>
      <c r="W24" s="214">
        <v>-982063092</v>
      </c>
      <c r="X24" s="214" t="s">
        <v>11</v>
      </c>
    </row>
    <row r="25" spans="1:24" ht="15.95" customHeight="1" x14ac:dyDescent="0.15">
      <c r="A25" s="80" t="s">
        <v>215</v>
      </c>
      <c r="B25" s="87"/>
      <c r="C25" s="24"/>
      <c r="D25" s="125"/>
      <c r="E25" s="125" t="s">
        <v>216</v>
      </c>
      <c r="F25" s="125"/>
      <c r="G25" s="108"/>
      <c r="H25" s="20"/>
      <c r="I25" s="108"/>
      <c r="J25" s="99"/>
      <c r="K25" s="287"/>
      <c r="L25" s="288"/>
      <c r="M25" s="100">
        <v>-1785</v>
      </c>
      <c r="N25" s="102"/>
      <c r="O25" s="100">
        <v>1785</v>
      </c>
      <c r="P25" s="102"/>
      <c r="Q25" s="332"/>
      <c r="R25" s="290"/>
      <c r="U25" s="214">
        <v>0</v>
      </c>
      <c r="V25" s="214">
        <v>-1784794689</v>
      </c>
      <c r="W25" s="214">
        <v>1784794689</v>
      </c>
      <c r="X25" s="214" t="s">
        <v>11</v>
      </c>
    </row>
    <row r="26" spans="1:24" ht="15.95" customHeight="1" x14ac:dyDescent="0.15">
      <c r="A26" s="80" t="s">
        <v>217</v>
      </c>
      <c r="B26" s="87"/>
      <c r="C26" s="24"/>
      <c r="D26" s="125" t="s">
        <v>218</v>
      </c>
      <c r="E26" s="108"/>
      <c r="F26" s="108"/>
      <c r="G26" s="108"/>
      <c r="H26" s="108"/>
      <c r="I26" s="108"/>
      <c r="J26" s="99"/>
      <c r="K26" s="100" t="s">
        <v>11</v>
      </c>
      <c r="L26" s="101"/>
      <c r="M26" s="100" t="s">
        <v>361</v>
      </c>
      <c r="N26" s="102"/>
      <c r="O26" s="293"/>
      <c r="P26" s="294"/>
      <c r="Q26" s="293"/>
      <c r="R26" s="303"/>
      <c r="U26" s="214" t="str">
        <f t="shared" ref="U26:U32" si="1">IF(COUNTIF(V26:X26,"-")=COUNTA(V26:X26),"-",SUM(V26:X26))</f>
        <v>-</v>
      </c>
      <c r="V26" s="214" t="s">
        <v>361</v>
      </c>
      <c r="W26" s="214" t="s">
        <v>11</v>
      </c>
      <c r="X26" s="214" t="s">
        <v>11</v>
      </c>
    </row>
    <row r="27" spans="1:24" ht="15.95" customHeight="1" x14ac:dyDescent="0.15">
      <c r="A27" s="80" t="s">
        <v>219</v>
      </c>
      <c r="B27" s="87"/>
      <c r="C27" s="24"/>
      <c r="D27" s="125" t="s">
        <v>220</v>
      </c>
      <c r="E27" s="125"/>
      <c r="F27" s="108"/>
      <c r="G27" s="108"/>
      <c r="H27" s="108"/>
      <c r="I27" s="108"/>
      <c r="J27" s="99"/>
      <c r="K27" s="100">
        <v>427</v>
      </c>
      <c r="L27" s="101"/>
      <c r="M27" s="100">
        <v>427</v>
      </c>
      <c r="N27" s="102"/>
      <c r="O27" s="293"/>
      <c r="P27" s="294"/>
      <c r="Q27" s="293"/>
      <c r="R27" s="303"/>
      <c r="U27" s="214">
        <f t="shared" si="1"/>
        <v>427095419</v>
      </c>
      <c r="V27" s="214">
        <v>427095419</v>
      </c>
      <c r="W27" s="214" t="s">
        <v>11</v>
      </c>
      <c r="X27" s="214" t="s">
        <v>11</v>
      </c>
    </row>
    <row r="28" spans="1:24" ht="15.95" customHeight="1" x14ac:dyDescent="0.15">
      <c r="A28" s="80" t="s">
        <v>372</v>
      </c>
      <c r="B28" s="87"/>
      <c r="C28" s="24"/>
      <c r="D28" s="125" t="s">
        <v>373</v>
      </c>
      <c r="E28" s="125"/>
      <c r="F28" s="108"/>
      <c r="G28" s="108"/>
      <c r="H28" s="108"/>
      <c r="I28" s="108"/>
      <c r="J28" s="99"/>
      <c r="K28" s="100" t="s">
        <v>11</v>
      </c>
      <c r="L28" s="246"/>
      <c r="M28" s="293"/>
      <c r="N28" s="294"/>
      <c r="O28" s="293"/>
      <c r="P28" s="294"/>
      <c r="Q28" s="103" t="s">
        <v>374</v>
      </c>
      <c r="R28" s="106"/>
      <c r="U28" s="214" t="str">
        <f t="shared" si="1"/>
        <v>-</v>
      </c>
      <c r="V28" s="214" t="s">
        <v>11</v>
      </c>
      <c r="W28" s="214" t="s">
        <v>11</v>
      </c>
      <c r="X28" s="214" t="s">
        <v>362</v>
      </c>
    </row>
    <row r="29" spans="1:24" ht="15.95" customHeight="1" x14ac:dyDescent="0.15">
      <c r="A29" s="80" t="s">
        <v>375</v>
      </c>
      <c r="B29" s="87"/>
      <c r="C29" s="24"/>
      <c r="D29" s="125" t="s">
        <v>376</v>
      </c>
      <c r="E29" s="125"/>
      <c r="F29" s="108"/>
      <c r="G29" s="108"/>
      <c r="H29" s="108"/>
      <c r="I29" s="108"/>
      <c r="J29" s="99"/>
      <c r="K29" s="100" t="s">
        <v>11</v>
      </c>
      <c r="L29" s="246"/>
      <c r="M29" s="293"/>
      <c r="N29" s="294"/>
      <c r="O29" s="293"/>
      <c r="P29" s="294"/>
      <c r="Q29" s="103" t="s">
        <v>340</v>
      </c>
      <c r="R29" s="106"/>
      <c r="U29" s="214" t="str">
        <f t="shared" si="1"/>
        <v>-</v>
      </c>
      <c r="V29" s="214" t="s">
        <v>11</v>
      </c>
      <c r="W29" s="214" t="s">
        <v>11</v>
      </c>
      <c r="X29" s="214" t="s">
        <v>362</v>
      </c>
    </row>
    <row r="30" spans="1:24" ht="15.95" customHeight="1" x14ac:dyDescent="0.15">
      <c r="A30" s="80" t="s">
        <v>222</v>
      </c>
      <c r="B30" s="87"/>
      <c r="C30" s="109"/>
      <c r="D30" s="110" t="s">
        <v>35</v>
      </c>
      <c r="E30" s="110"/>
      <c r="F30" s="110"/>
      <c r="G30" s="126"/>
      <c r="H30" s="126"/>
      <c r="I30" s="126"/>
      <c r="J30" s="111"/>
      <c r="K30" s="112">
        <v>-110</v>
      </c>
      <c r="L30" s="113"/>
      <c r="M30" s="112">
        <v>-110</v>
      </c>
      <c r="N30" s="114"/>
      <c r="O30" s="112">
        <v>0</v>
      </c>
      <c r="P30" s="114"/>
      <c r="Q30" s="331"/>
      <c r="R30" s="302"/>
      <c r="S30" s="127"/>
      <c r="U30" s="214">
        <f t="shared" si="1"/>
        <v>-110079814</v>
      </c>
      <c r="V30" s="214">
        <v>-110052804</v>
      </c>
      <c r="W30" s="214">
        <v>-27010</v>
      </c>
      <c r="X30" s="214" t="s">
        <v>11</v>
      </c>
    </row>
    <row r="31" spans="1:24" ht="15.95" customHeight="1" thickBot="1" x14ac:dyDescent="0.2">
      <c r="A31" s="80" t="s">
        <v>223</v>
      </c>
      <c r="B31" s="87"/>
      <c r="C31" s="128"/>
      <c r="D31" s="129" t="s">
        <v>224</v>
      </c>
      <c r="E31" s="129"/>
      <c r="F31" s="130"/>
      <c r="G31" s="130"/>
      <c r="H31" s="131"/>
      <c r="I31" s="130"/>
      <c r="J31" s="132"/>
      <c r="K31" s="133">
        <v>-311</v>
      </c>
      <c r="L31" s="134"/>
      <c r="M31" s="133">
        <v>43</v>
      </c>
      <c r="N31" s="135"/>
      <c r="O31" s="133">
        <v>-354</v>
      </c>
      <c r="P31" s="135"/>
      <c r="Q31" s="136">
        <v>0</v>
      </c>
      <c r="R31" s="137"/>
      <c r="S31" s="127"/>
      <c r="U31" s="214">
        <f t="shared" si="1"/>
        <v>-310954860</v>
      </c>
      <c r="V31" s="214">
        <f>IF(AND(V21="-",COUNTIF(V26:V27,"-")=COUNTA(V26:V27),V30="-"),"-",SUM(V21,V26:V27,V30))</f>
        <v>42750849</v>
      </c>
      <c r="W31" s="214">
        <f>IF(AND(W20="-",W21="-",COUNTIF(W26:W27,"-")=COUNTA(W26:W27),W30="-"),"-",SUM(W20,W21,W26:W27,W30))</f>
        <v>-353705709</v>
      </c>
      <c r="X31" s="214">
        <f>IF(AND(X20="-",COUNTIF(X28:X29,"-")=COUNTA(X28:X29)),"-",SUM(X20,X28:X29))</f>
        <v>0</v>
      </c>
    </row>
    <row r="32" spans="1:24" ht="15.6" customHeight="1" thickBot="1" x14ac:dyDescent="0.2">
      <c r="A32" s="80" t="s">
        <v>225</v>
      </c>
      <c r="B32" s="87"/>
      <c r="C32" s="138" t="s">
        <v>226</v>
      </c>
      <c r="D32" s="139"/>
      <c r="E32" s="139"/>
      <c r="F32" s="139"/>
      <c r="G32" s="140"/>
      <c r="H32" s="140"/>
      <c r="I32" s="140"/>
      <c r="J32" s="141"/>
      <c r="K32" s="142">
        <v>63041</v>
      </c>
      <c r="L32" s="143" t="s">
        <v>342</v>
      </c>
      <c r="M32" s="142">
        <v>108887</v>
      </c>
      <c r="N32" s="144"/>
      <c r="O32" s="142">
        <v>-45846</v>
      </c>
      <c r="P32" s="144" t="s">
        <v>342</v>
      </c>
      <c r="Q32" s="145">
        <v>0</v>
      </c>
      <c r="R32" s="146"/>
      <c r="S32" s="127"/>
      <c r="U32" s="214">
        <f t="shared" si="1"/>
        <v>63040986262</v>
      </c>
      <c r="V32" s="214">
        <v>108887211425</v>
      </c>
      <c r="W32" s="214">
        <v>-45846225163</v>
      </c>
      <c r="X32" s="214">
        <f>IF(AND(X15="-",X31="-"),"-",SUM(X15,X31))</f>
        <v>0</v>
      </c>
    </row>
    <row r="33" spans="2:19" ht="13.5" x14ac:dyDescent="0.15">
      <c r="B33" s="87"/>
      <c r="C33" s="147"/>
      <c r="D33" s="148"/>
      <c r="E33" s="148"/>
      <c r="F33" s="148"/>
      <c r="G33" s="148"/>
      <c r="H33" s="148"/>
      <c r="I33" s="148"/>
      <c r="J33" s="148"/>
      <c r="K33" s="87"/>
      <c r="L33" s="87"/>
      <c r="M33" s="87"/>
      <c r="N33" s="87"/>
      <c r="O33" s="87"/>
      <c r="P33" s="87"/>
      <c r="Q33" s="87"/>
      <c r="R33" s="19"/>
      <c r="S33" s="127"/>
    </row>
    <row r="34" spans="2:19" ht="13.5" x14ac:dyDescent="0.15">
      <c r="B34" s="87"/>
      <c r="C34" s="149"/>
      <c r="D34" s="150" t="s">
        <v>323</v>
      </c>
      <c r="F34" s="151"/>
      <c r="G34" s="152"/>
      <c r="H34" s="151"/>
      <c r="I34" s="151"/>
      <c r="J34" s="149"/>
      <c r="K34" s="87"/>
      <c r="L34" s="87"/>
      <c r="M34" s="87"/>
      <c r="N34" s="87"/>
      <c r="O34" s="87"/>
      <c r="P34" s="87"/>
      <c r="Q34" s="87"/>
      <c r="R34" s="19"/>
      <c r="S34" s="127"/>
    </row>
  </sheetData>
  <mergeCells count="32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K25:L25"/>
    <mergeCell ref="Q25:R25"/>
    <mergeCell ref="O26:P26"/>
    <mergeCell ref="Q26:R26"/>
    <mergeCell ref="O27:P27"/>
    <mergeCell ref="Q27:R27"/>
    <mergeCell ref="M28:N28"/>
    <mergeCell ref="O28:P28"/>
    <mergeCell ref="M29:N29"/>
    <mergeCell ref="O29:P29"/>
    <mergeCell ref="Q30:R30"/>
  </mergeCells>
  <phoneticPr fontId="11"/>
  <pageMargins left="0.70866141732283472" right="0.70866141732283472" top="0.39370078740157483" bottom="0.39370078740157483" header="0.51181102362204722" footer="0.51181102362204722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R69"/>
  <sheetViews>
    <sheetView topLeftCell="B1" zoomScale="85" zoomScaleNormal="85" workbookViewId="0">
      <selection activeCell="O25" sqref="O25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0" customWidth="1"/>
    <col min="16" max="16" width="9" style="6"/>
    <col min="17" max="17" width="0" style="6" hidden="1" customWidth="1"/>
    <col min="18" max="16384" width="9" style="6"/>
  </cols>
  <sheetData>
    <row r="8" spans="1:44" s="50" customFormat="1" x14ac:dyDescent="0.15">
      <c r="A8" s="1"/>
      <c r="B8" s="153"/>
      <c r="C8" s="153"/>
      <c r="D8" s="49"/>
      <c r="E8" s="49"/>
      <c r="F8" s="49"/>
      <c r="G8" s="49"/>
      <c r="H8" s="49"/>
      <c r="I8" s="3"/>
      <c r="J8" s="3"/>
      <c r="K8" s="3"/>
      <c r="L8" s="3"/>
      <c r="M8" s="3"/>
      <c r="N8" s="3"/>
    </row>
    <row r="9" spans="1:44" s="50" customFormat="1" ht="24" x14ac:dyDescent="0.15">
      <c r="A9" s="1"/>
      <c r="B9" s="154"/>
      <c r="C9" s="314" t="s">
        <v>377</v>
      </c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</row>
    <row r="10" spans="1:44" s="50" customFormat="1" ht="14.25" x14ac:dyDescent="0.15">
      <c r="A10" s="155"/>
      <c r="B10" s="156"/>
      <c r="C10" s="315" t="s">
        <v>338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</row>
    <row r="11" spans="1:44" s="50" customFormat="1" ht="14.25" x14ac:dyDescent="0.15">
      <c r="A11" s="155"/>
      <c r="B11" s="156"/>
      <c r="C11" s="315" t="s">
        <v>378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44" s="50" customFormat="1" ht="14.25" thickBot="1" x14ac:dyDescent="0.2">
      <c r="A12" s="155"/>
      <c r="B12" s="156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8" t="s">
        <v>333</v>
      </c>
    </row>
    <row r="13" spans="1:44" s="50" customFormat="1" x14ac:dyDescent="0.15">
      <c r="A13" s="155"/>
      <c r="B13" s="156"/>
      <c r="C13" s="316" t="s">
        <v>0</v>
      </c>
      <c r="D13" s="317"/>
      <c r="E13" s="317"/>
      <c r="F13" s="317"/>
      <c r="G13" s="317"/>
      <c r="H13" s="317"/>
      <c r="I13" s="317"/>
      <c r="J13" s="318"/>
      <c r="K13" s="318"/>
      <c r="L13" s="319"/>
      <c r="M13" s="323" t="s">
        <v>316</v>
      </c>
      <c r="N13" s="324"/>
    </row>
    <row r="14" spans="1:44" s="50" customFormat="1" ht="14.25" thickBot="1" x14ac:dyDescent="0.2">
      <c r="A14" s="155" t="s">
        <v>314</v>
      </c>
      <c r="B14" s="156"/>
      <c r="C14" s="320"/>
      <c r="D14" s="321"/>
      <c r="E14" s="321"/>
      <c r="F14" s="321"/>
      <c r="G14" s="321"/>
      <c r="H14" s="321"/>
      <c r="I14" s="321"/>
      <c r="J14" s="321"/>
      <c r="K14" s="321"/>
      <c r="L14" s="322"/>
      <c r="M14" s="325"/>
      <c r="N14" s="326"/>
    </row>
    <row r="15" spans="1:44" s="50" customFormat="1" x14ac:dyDescent="0.15">
      <c r="A15" s="159"/>
      <c r="B15" s="160"/>
      <c r="C15" s="161" t="s">
        <v>328</v>
      </c>
      <c r="D15" s="162"/>
      <c r="E15" s="162"/>
      <c r="F15" s="163"/>
      <c r="G15" s="163"/>
      <c r="H15" s="164"/>
      <c r="I15" s="163"/>
      <c r="J15" s="164"/>
      <c r="K15" s="164"/>
      <c r="L15" s="165"/>
      <c r="M15" s="166"/>
      <c r="N15" s="235"/>
      <c r="AR15" s="236"/>
    </row>
    <row r="16" spans="1:44" s="50" customFormat="1" x14ac:dyDescent="0.15">
      <c r="A16" s="1" t="s">
        <v>229</v>
      </c>
      <c r="B16" s="3"/>
      <c r="C16" s="167"/>
      <c r="D16" s="168" t="s">
        <v>230</v>
      </c>
      <c r="E16" s="168"/>
      <c r="F16" s="169"/>
      <c r="G16" s="169"/>
      <c r="H16" s="157"/>
      <c r="I16" s="169"/>
      <c r="J16" s="157"/>
      <c r="K16" s="157"/>
      <c r="L16" s="170"/>
      <c r="M16" s="171">
        <v>35093</v>
      </c>
      <c r="N16" s="237" t="s">
        <v>342</v>
      </c>
      <c r="Q16" s="50">
        <f>IF(AND(Q17="-",Q22="-"),"-",SUM(Q17,Q22))</f>
        <v>35093228528</v>
      </c>
      <c r="AR16" s="236"/>
    </row>
    <row r="17" spans="1:44" s="50" customFormat="1" x14ac:dyDescent="0.15">
      <c r="A17" s="1" t="s">
        <v>231</v>
      </c>
      <c r="B17" s="3"/>
      <c r="C17" s="167"/>
      <c r="D17" s="168"/>
      <c r="E17" s="168" t="s">
        <v>232</v>
      </c>
      <c r="F17" s="169"/>
      <c r="G17" s="169"/>
      <c r="H17" s="169"/>
      <c r="I17" s="169"/>
      <c r="J17" s="157"/>
      <c r="K17" s="157"/>
      <c r="L17" s="170"/>
      <c r="M17" s="171">
        <v>12097</v>
      </c>
      <c r="N17" s="237" t="s">
        <v>342</v>
      </c>
      <c r="Q17" s="50">
        <f>IF(COUNTIF(Q18:Q21,"-")=COUNTA(Q18:Q21),"-",SUM(Q18:Q21))</f>
        <v>12097293620</v>
      </c>
      <c r="AR17" s="236"/>
    </row>
    <row r="18" spans="1:44" s="50" customFormat="1" x14ac:dyDescent="0.15">
      <c r="A18" s="1" t="s">
        <v>233</v>
      </c>
      <c r="B18" s="3"/>
      <c r="C18" s="167"/>
      <c r="D18" s="168"/>
      <c r="E18" s="168"/>
      <c r="F18" s="169" t="s">
        <v>234</v>
      </c>
      <c r="G18" s="169"/>
      <c r="H18" s="169"/>
      <c r="I18" s="169"/>
      <c r="J18" s="157"/>
      <c r="K18" s="157"/>
      <c r="L18" s="170"/>
      <c r="M18" s="171">
        <v>4199</v>
      </c>
      <c r="N18" s="237"/>
      <c r="Q18" s="50">
        <v>4198549707</v>
      </c>
      <c r="AR18" s="236"/>
    </row>
    <row r="19" spans="1:44" s="50" customFormat="1" x14ac:dyDescent="0.15">
      <c r="A19" s="1" t="s">
        <v>235</v>
      </c>
      <c r="B19" s="3"/>
      <c r="C19" s="167"/>
      <c r="D19" s="168"/>
      <c r="E19" s="168"/>
      <c r="F19" s="169" t="s">
        <v>236</v>
      </c>
      <c r="G19" s="169"/>
      <c r="H19" s="169"/>
      <c r="I19" s="169"/>
      <c r="J19" s="157"/>
      <c r="K19" s="157"/>
      <c r="L19" s="170"/>
      <c r="M19" s="171">
        <v>7127</v>
      </c>
      <c r="N19" s="237"/>
      <c r="Q19" s="50">
        <v>7126717562</v>
      </c>
      <c r="AR19" s="236"/>
    </row>
    <row r="20" spans="1:44" s="50" customFormat="1" x14ac:dyDescent="0.15">
      <c r="A20" s="1" t="s">
        <v>237</v>
      </c>
      <c r="B20" s="3"/>
      <c r="C20" s="172"/>
      <c r="D20" s="157"/>
      <c r="E20" s="157"/>
      <c r="F20" s="157" t="s">
        <v>238</v>
      </c>
      <c r="G20" s="157"/>
      <c r="H20" s="157"/>
      <c r="I20" s="157"/>
      <c r="J20" s="157"/>
      <c r="K20" s="157"/>
      <c r="L20" s="170"/>
      <c r="M20" s="171">
        <v>178</v>
      </c>
      <c r="N20" s="237"/>
      <c r="Q20" s="50">
        <v>178156578</v>
      </c>
      <c r="AR20" s="236"/>
    </row>
    <row r="21" spans="1:44" s="50" customFormat="1" x14ac:dyDescent="0.15">
      <c r="A21" s="1" t="s">
        <v>239</v>
      </c>
      <c r="B21" s="3"/>
      <c r="C21" s="173"/>
      <c r="D21" s="174"/>
      <c r="E21" s="157"/>
      <c r="F21" s="174" t="s">
        <v>240</v>
      </c>
      <c r="G21" s="174"/>
      <c r="H21" s="174"/>
      <c r="I21" s="174"/>
      <c r="J21" s="157"/>
      <c r="K21" s="157"/>
      <c r="L21" s="170"/>
      <c r="M21" s="171">
        <v>594</v>
      </c>
      <c r="N21" s="237"/>
      <c r="Q21" s="50">
        <v>593869773</v>
      </c>
      <c r="AR21" s="236"/>
    </row>
    <row r="22" spans="1:44" s="50" customFormat="1" x14ac:dyDescent="0.15">
      <c r="A22" s="1" t="s">
        <v>241</v>
      </c>
      <c r="B22" s="3"/>
      <c r="C22" s="172"/>
      <c r="D22" s="174"/>
      <c r="E22" s="157" t="s">
        <v>242</v>
      </c>
      <c r="F22" s="174"/>
      <c r="G22" s="174"/>
      <c r="H22" s="174"/>
      <c r="I22" s="174"/>
      <c r="J22" s="157"/>
      <c r="K22" s="157"/>
      <c r="L22" s="170"/>
      <c r="M22" s="171">
        <v>22996</v>
      </c>
      <c r="N22" s="237"/>
      <c r="Q22" s="50">
        <f>IF(COUNTIF(Q23:Q26,"-")=COUNTA(Q23:Q26),"-",SUM(Q23:Q26))</f>
        <v>22995934908</v>
      </c>
      <c r="AR22" s="236"/>
    </row>
    <row r="23" spans="1:44" s="50" customFormat="1" x14ac:dyDescent="0.15">
      <c r="A23" s="1" t="s">
        <v>243</v>
      </c>
      <c r="B23" s="3"/>
      <c r="C23" s="172"/>
      <c r="D23" s="174"/>
      <c r="E23" s="174"/>
      <c r="F23" s="157" t="s">
        <v>244</v>
      </c>
      <c r="G23" s="174"/>
      <c r="H23" s="174"/>
      <c r="I23" s="174"/>
      <c r="J23" s="157"/>
      <c r="K23" s="157"/>
      <c r="L23" s="170"/>
      <c r="M23" s="171">
        <v>12182</v>
      </c>
      <c r="N23" s="237"/>
      <c r="Q23" s="50">
        <v>12181666768</v>
      </c>
      <c r="AR23" s="236"/>
    </row>
    <row r="24" spans="1:44" s="50" customFormat="1" x14ac:dyDescent="0.15">
      <c r="A24" s="1" t="s">
        <v>245</v>
      </c>
      <c r="B24" s="3"/>
      <c r="C24" s="172"/>
      <c r="D24" s="174"/>
      <c r="E24" s="174"/>
      <c r="F24" s="157" t="s">
        <v>246</v>
      </c>
      <c r="G24" s="174"/>
      <c r="H24" s="174"/>
      <c r="I24" s="174"/>
      <c r="J24" s="157"/>
      <c r="K24" s="157"/>
      <c r="L24" s="170"/>
      <c r="M24" s="171">
        <v>10771</v>
      </c>
      <c r="N24" s="237"/>
      <c r="Q24" s="50">
        <v>10771266603</v>
      </c>
      <c r="AR24" s="236"/>
    </row>
    <row r="25" spans="1:44" s="50" customFormat="1" x14ac:dyDescent="0.15">
      <c r="A25" s="1" t="s">
        <v>247</v>
      </c>
      <c r="B25" s="3"/>
      <c r="C25" s="172"/>
      <c r="D25" s="157"/>
      <c r="E25" s="174"/>
      <c r="F25" s="157" t="s">
        <v>248</v>
      </c>
      <c r="G25" s="174"/>
      <c r="H25" s="174"/>
      <c r="I25" s="174"/>
      <c r="J25" s="157"/>
      <c r="K25" s="157"/>
      <c r="L25" s="170"/>
      <c r="M25" s="171">
        <v>1</v>
      </c>
      <c r="N25" s="238"/>
      <c r="Q25" s="50">
        <v>1371883</v>
      </c>
      <c r="AR25" s="236"/>
    </row>
    <row r="26" spans="1:44" s="50" customFormat="1" x14ac:dyDescent="0.15">
      <c r="A26" s="1" t="s">
        <v>249</v>
      </c>
      <c r="B26" s="3"/>
      <c r="C26" s="172"/>
      <c r="D26" s="157"/>
      <c r="E26" s="175"/>
      <c r="F26" s="174" t="s">
        <v>240</v>
      </c>
      <c r="G26" s="157"/>
      <c r="H26" s="174"/>
      <c r="I26" s="174"/>
      <c r="J26" s="157"/>
      <c r="K26" s="157"/>
      <c r="L26" s="170"/>
      <c r="M26" s="171">
        <v>42</v>
      </c>
      <c r="N26" s="237"/>
      <c r="Q26" s="50">
        <v>41629654</v>
      </c>
      <c r="AR26" s="236"/>
    </row>
    <row r="27" spans="1:44" s="50" customFormat="1" x14ac:dyDescent="0.15">
      <c r="A27" s="1" t="s">
        <v>250</v>
      </c>
      <c r="B27" s="3"/>
      <c r="C27" s="172"/>
      <c r="D27" s="157" t="s">
        <v>251</v>
      </c>
      <c r="E27" s="175"/>
      <c r="F27" s="174"/>
      <c r="G27" s="174"/>
      <c r="H27" s="174"/>
      <c r="I27" s="174"/>
      <c r="J27" s="157"/>
      <c r="K27" s="157"/>
      <c r="L27" s="170"/>
      <c r="M27" s="171">
        <v>37663</v>
      </c>
      <c r="N27" s="237" t="s">
        <v>342</v>
      </c>
      <c r="Q27" s="50">
        <f>IF(COUNTIF(Q28:Q31,"-")=COUNTA(Q28:Q31),"-",SUM(Q28:Q31))</f>
        <v>37663291042</v>
      </c>
      <c r="AR27" s="236"/>
    </row>
    <row r="28" spans="1:44" s="50" customFormat="1" x14ac:dyDescent="0.15">
      <c r="A28" s="1" t="s">
        <v>252</v>
      </c>
      <c r="B28" s="3"/>
      <c r="C28" s="172"/>
      <c r="D28" s="157"/>
      <c r="E28" s="175" t="s">
        <v>253</v>
      </c>
      <c r="F28" s="174"/>
      <c r="G28" s="174"/>
      <c r="H28" s="174"/>
      <c r="I28" s="174"/>
      <c r="J28" s="157"/>
      <c r="K28" s="157"/>
      <c r="L28" s="170"/>
      <c r="M28" s="171">
        <v>20524</v>
      </c>
      <c r="N28" s="237"/>
      <c r="Q28" s="50">
        <v>20523674612</v>
      </c>
      <c r="AR28" s="236"/>
    </row>
    <row r="29" spans="1:44" s="50" customFormat="1" x14ac:dyDescent="0.15">
      <c r="A29" s="1" t="s">
        <v>254</v>
      </c>
      <c r="B29" s="3"/>
      <c r="C29" s="172"/>
      <c r="D29" s="157"/>
      <c r="E29" s="175" t="s">
        <v>255</v>
      </c>
      <c r="F29" s="174"/>
      <c r="G29" s="174"/>
      <c r="H29" s="174"/>
      <c r="I29" s="174"/>
      <c r="J29" s="157"/>
      <c r="K29" s="157"/>
      <c r="L29" s="170"/>
      <c r="M29" s="171">
        <v>13125</v>
      </c>
      <c r="N29" s="237"/>
      <c r="Q29" s="50">
        <v>13125087931</v>
      </c>
      <c r="AR29" s="236"/>
    </row>
    <row r="30" spans="1:44" s="50" customFormat="1" x14ac:dyDescent="0.15">
      <c r="A30" s="1" t="s">
        <v>256</v>
      </c>
      <c r="B30" s="3"/>
      <c r="C30" s="172"/>
      <c r="D30" s="157"/>
      <c r="E30" s="175" t="s">
        <v>257</v>
      </c>
      <c r="F30" s="174"/>
      <c r="G30" s="174"/>
      <c r="H30" s="174"/>
      <c r="I30" s="174"/>
      <c r="J30" s="157"/>
      <c r="K30" s="157"/>
      <c r="L30" s="170"/>
      <c r="M30" s="171">
        <v>2001</v>
      </c>
      <c r="N30" s="237"/>
      <c r="Q30" s="50">
        <v>2000685097</v>
      </c>
      <c r="AR30" s="236"/>
    </row>
    <row r="31" spans="1:44" s="50" customFormat="1" x14ac:dyDescent="0.15">
      <c r="A31" s="1" t="s">
        <v>258</v>
      </c>
      <c r="B31" s="3"/>
      <c r="C31" s="172"/>
      <c r="D31" s="157"/>
      <c r="E31" s="175" t="s">
        <v>259</v>
      </c>
      <c r="F31" s="174"/>
      <c r="G31" s="174"/>
      <c r="H31" s="174"/>
      <c r="I31" s="175"/>
      <c r="J31" s="157"/>
      <c r="K31" s="157"/>
      <c r="L31" s="170"/>
      <c r="M31" s="171">
        <v>2014</v>
      </c>
      <c r="N31" s="237"/>
      <c r="Q31" s="50">
        <v>2013843402</v>
      </c>
      <c r="AR31" s="236"/>
    </row>
    <row r="32" spans="1:44" s="50" customFormat="1" x14ac:dyDescent="0.15">
      <c r="A32" s="1" t="s">
        <v>260</v>
      </c>
      <c r="B32" s="3"/>
      <c r="C32" s="172"/>
      <c r="D32" s="157" t="s">
        <v>261</v>
      </c>
      <c r="E32" s="175"/>
      <c r="F32" s="174"/>
      <c r="G32" s="174"/>
      <c r="H32" s="174"/>
      <c r="I32" s="175"/>
      <c r="J32" s="157"/>
      <c r="K32" s="157"/>
      <c r="L32" s="170"/>
      <c r="M32" s="171">
        <v>3</v>
      </c>
      <c r="N32" s="237"/>
      <c r="Q32" s="50">
        <f>IF(COUNTIF(Q33:Q34,"-")=COUNTA(Q33:Q34),"-",SUM(Q33:Q34))</f>
        <v>3204696</v>
      </c>
      <c r="AR32" s="236"/>
    </row>
    <row r="33" spans="1:44" s="50" customFormat="1" x14ac:dyDescent="0.15">
      <c r="A33" s="1" t="s">
        <v>262</v>
      </c>
      <c r="B33" s="3"/>
      <c r="C33" s="172"/>
      <c r="D33" s="157"/>
      <c r="E33" s="175" t="s">
        <v>263</v>
      </c>
      <c r="F33" s="174"/>
      <c r="G33" s="174"/>
      <c r="H33" s="174"/>
      <c r="I33" s="174"/>
      <c r="J33" s="157"/>
      <c r="K33" s="157"/>
      <c r="L33" s="170"/>
      <c r="M33" s="171">
        <v>3</v>
      </c>
      <c r="N33" s="237"/>
      <c r="Q33" s="50">
        <v>3204696</v>
      </c>
      <c r="AR33" s="236"/>
    </row>
    <row r="34" spans="1:44" s="50" customFormat="1" x14ac:dyDescent="0.15">
      <c r="A34" s="1" t="s">
        <v>264</v>
      </c>
      <c r="B34" s="3"/>
      <c r="C34" s="172"/>
      <c r="D34" s="157"/>
      <c r="E34" s="175" t="s">
        <v>240</v>
      </c>
      <c r="F34" s="174"/>
      <c r="G34" s="174"/>
      <c r="H34" s="174"/>
      <c r="I34" s="174"/>
      <c r="J34" s="157"/>
      <c r="K34" s="157"/>
      <c r="L34" s="170"/>
      <c r="M34" s="171" t="s">
        <v>361</v>
      </c>
      <c r="N34" s="237"/>
      <c r="Q34" s="50" t="s">
        <v>11</v>
      </c>
      <c r="AR34" s="236"/>
    </row>
    <row r="35" spans="1:44" s="50" customFormat="1" x14ac:dyDescent="0.15">
      <c r="A35" s="1" t="s">
        <v>265</v>
      </c>
      <c r="B35" s="3"/>
      <c r="C35" s="172"/>
      <c r="D35" s="157" t="s">
        <v>266</v>
      </c>
      <c r="E35" s="175"/>
      <c r="F35" s="174"/>
      <c r="G35" s="174"/>
      <c r="H35" s="174"/>
      <c r="I35" s="174"/>
      <c r="J35" s="157"/>
      <c r="K35" s="157"/>
      <c r="L35" s="170"/>
      <c r="M35" s="171">
        <v>0</v>
      </c>
      <c r="N35" s="237"/>
      <c r="Q35" s="50">
        <v>0</v>
      </c>
      <c r="AR35" s="236"/>
    </row>
    <row r="36" spans="1:44" s="50" customFormat="1" x14ac:dyDescent="0.15">
      <c r="A36" s="1" t="s">
        <v>227</v>
      </c>
      <c r="B36" s="3"/>
      <c r="C36" s="176" t="s">
        <v>228</v>
      </c>
      <c r="D36" s="177"/>
      <c r="E36" s="178"/>
      <c r="F36" s="179"/>
      <c r="G36" s="179"/>
      <c r="H36" s="179"/>
      <c r="I36" s="179"/>
      <c r="J36" s="177"/>
      <c r="K36" s="177"/>
      <c r="L36" s="180"/>
      <c r="M36" s="181">
        <v>2567</v>
      </c>
      <c r="N36" s="239"/>
      <c r="Q36" s="50">
        <f>IF(COUNTIF(Q16:Q35,"-")=COUNTA(Q16:Q35),"-",SUM(Q27,Q35)-SUM(Q16,Q32))</f>
        <v>2566857818</v>
      </c>
      <c r="AR36" s="236"/>
    </row>
    <row r="37" spans="1:44" s="50" customFormat="1" x14ac:dyDescent="0.15">
      <c r="A37" s="1"/>
      <c r="B37" s="3"/>
      <c r="C37" s="172" t="s">
        <v>329</v>
      </c>
      <c r="D37" s="157"/>
      <c r="E37" s="175"/>
      <c r="F37" s="174"/>
      <c r="G37" s="174"/>
      <c r="H37" s="174"/>
      <c r="I37" s="175"/>
      <c r="J37" s="157"/>
      <c r="K37" s="157"/>
      <c r="L37" s="170"/>
      <c r="M37" s="182"/>
      <c r="N37" s="240"/>
      <c r="AR37" s="236"/>
    </row>
    <row r="38" spans="1:44" s="50" customFormat="1" x14ac:dyDescent="0.15">
      <c r="A38" s="1" t="s">
        <v>269</v>
      </c>
      <c r="B38" s="3"/>
      <c r="C38" s="172"/>
      <c r="D38" s="157" t="s">
        <v>270</v>
      </c>
      <c r="E38" s="175"/>
      <c r="F38" s="174"/>
      <c r="G38" s="174"/>
      <c r="H38" s="174"/>
      <c r="I38" s="174"/>
      <c r="J38" s="157"/>
      <c r="K38" s="157"/>
      <c r="L38" s="170"/>
      <c r="M38" s="171">
        <v>5081</v>
      </c>
      <c r="N38" s="237"/>
      <c r="Q38" s="50">
        <f>IF(COUNTIF(Q39:Q43,"-")=COUNTA(Q39:Q43),"-",SUM(Q39:Q43))</f>
        <v>5080829260</v>
      </c>
      <c r="AR38" s="236"/>
    </row>
    <row r="39" spans="1:44" s="50" customFormat="1" x14ac:dyDescent="0.15">
      <c r="A39" s="1" t="s">
        <v>271</v>
      </c>
      <c r="B39" s="3"/>
      <c r="C39" s="172"/>
      <c r="D39" s="157"/>
      <c r="E39" s="175" t="s">
        <v>272</v>
      </c>
      <c r="F39" s="174"/>
      <c r="G39" s="174"/>
      <c r="H39" s="174"/>
      <c r="I39" s="174"/>
      <c r="J39" s="157"/>
      <c r="K39" s="157"/>
      <c r="L39" s="170"/>
      <c r="M39" s="171">
        <v>3916</v>
      </c>
      <c r="N39" s="237"/>
      <c r="Q39" s="50">
        <v>3916046102</v>
      </c>
      <c r="AR39" s="236"/>
    </row>
    <row r="40" spans="1:44" s="50" customFormat="1" x14ac:dyDescent="0.15">
      <c r="A40" s="1" t="s">
        <v>273</v>
      </c>
      <c r="B40" s="3"/>
      <c r="C40" s="172"/>
      <c r="D40" s="157"/>
      <c r="E40" s="175" t="s">
        <v>274</v>
      </c>
      <c r="F40" s="174"/>
      <c r="G40" s="174"/>
      <c r="H40" s="174"/>
      <c r="I40" s="174"/>
      <c r="J40" s="157"/>
      <c r="K40" s="157"/>
      <c r="L40" s="170"/>
      <c r="M40" s="171">
        <v>891</v>
      </c>
      <c r="N40" s="237"/>
      <c r="Q40" s="50">
        <v>890744381</v>
      </c>
      <c r="AR40" s="236"/>
    </row>
    <row r="41" spans="1:44" s="50" customFormat="1" x14ac:dyDescent="0.15">
      <c r="A41" s="1" t="s">
        <v>275</v>
      </c>
      <c r="B41" s="3"/>
      <c r="C41" s="172"/>
      <c r="D41" s="157"/>
      <c r="E41" s="175" t="s">
        <v>276</v>
      </c>
      <c r="F41" s="174"/>
      <c r="G41" s="174"/>
      <c r="H41" s="174"/>
      <c r="I41" s="174"/>
      <c r="J41" s="157"/>
      <c r="K41" s="157"/>
      <c r="L41" s="170"/>
      <c r="M41" s="171" t="s">
        <v>340</v>
      </c>
      <c r="N41" s="237"/>
      <c r="Q41" s="50" t="s">
        <v>11</v>
      </c>
      <c r="AR41" s="236"/>
    </row>
    <row r="42" spans="1:44" s="50" customFormat="1" x14ac:dyDescent="0.15">
      <c r="A42" s="1" t="s">
        <v>277</v>
      </c>
      <c r="B42" s="3"/>
      <c r="C42" s="172"/>
      <c r="D42" s="157"/>
      <c r="E42" s="175" t="s">
        <v>278</v>
      </c>
      <c r="F42" s="174"/>
      <c r="G42" s="174"/>
      <c r="H42" s="174"/>
      <c r="I42" s="174"/>
      <c r="J42" s="157"/>
      <c r="K42" s="157"/>
      <c r="L42" s="170"/>
      <c r="M42" s="171">
        <v>274</v>
      </c>
      <c r="N42" s="237"/>
      <c r="Q42" s="50">
        <v>274038777</v>
      </c>
      <c r="AR42" s="236"/>
    </row>
    <row r="43" spans="1:44" s="50" customFormat="1" x14ac:dyDescent="0.15">
      <c r="A43" s="1" t="s">
        <v>279</v>
      </c>
      <c r="B43" s="3"/>
      <c r="C43" s="172"/>
      <c r="D43" s="157"/>
      <c r="E43" s="175" t="s">
        <v>240</v>
      </c>
      <c r="F43" s="174"/>
      <c r="G43" s="174"/>
      <c r="H43" s="174"/>
      <c r="I43" s="174"/>
      <c r="J43" s="157"/>
      <c r="K43" s="157"/>
      <c r="L43" s="170"/>
      <c r="M43" s="171" t="s">
        <v>340</v>
      </c>
      <c r="N43" s="237"/>
      <c r="Q43" s="50" t="s">
        <v>11</v>
      </c>
      <c r="AR43" s="236"/>
    </row>
    <row r="44" spans="1:44" s="50" customFormat="1" x14ac:dyDescent="0.15">
      <c r="A44" s="1" t="s">
        <v>280</v>
      </c>
      <c r="B44" s="3"/>
      <c r="C44" s="172"/>
      <c r="D44" s="157" t="s">
        <v>281</v>
      </c>
      <c r="E44" s="175"/>
      <c r="F44" s="174"/>
      <c r="G44" s="174"/>
      <c r="H44" s="174"/>
      <c r="I44" s="175"/>
      <c r="J44" s="157"/>
      <c r="K44" s="157"/>
      <c r="L44" s="170"/>
      <c r="M44" s="171">
        <v>2669</v>
      </c>
      <c r="N44" s="237" t="s">
        <v>342</v>
      </c>
      <c r="Q44" s="50">
        <f>IF(COUNTIF(Q45:Q49,"-")=COUNTA(Q45:Q49),"-",SUM(Q45:Q49))</f>
        <v>2669395298</v>
      </c>
      <c r="AR44" s="236"/>
    </row>
    <row r="45" spans="1:44" s="50" customFormat="1" x14ac:dyDescent="0.15">
      <c r="A45" s="1" t="s">
        <v>282</v>
      </c>
      <c r="B45" s="3"/>
      <c r="C45" s="172"/>
      <c r="D45" s="157"/>
      <c r="E45" s="175" t="s">
        <v>255</v>
      </c>
      <c r="F45" s="174"/>
      <c r="G45" s="174"/>
      <c r="H45" s="174"/>
      <c r="I45" s="175"/>
      <c r="J45" s="157"/>
      <c r="K45" s="157"/>
      <c r="L45" s="170"/>
      <c r="M45" s="171">
        <v>660</v>
      </c>
      <c r="N45" s="237"/>
      <c r="Q45" s="50">
        <v>659636304</v>
      </c>
      <c r="AR45" s="236"/>
    </row>
    <row r="46" spans="1:44" s="50" customFormat="1" x14ac:dyDescent="0.15">
      <c r="A46" s="1" t="s">
        <v>283</v>
      </c>
      <c r="B46" s="3"/>
      <c r="C46" s="172"/>
      <c r="D46" s="157"/>
      <c r="E46" s="175" t="s">
        <v>284</v>
      </c>
      <c r="F46" s="174"/>
      <c r="G46" s="174"/>
      <c r="H46" s="174"/>
      <c r="I46" s="175"/>
      <c r="J46" s="157"/>
      <c r="K46" s="157"/>
      <c r="L46" s="170"/>
      <c r="M46" s="171">
        <v>1409</v>
      </c>
      <c r="N46" s="237"/>
      <c r="Q46" s="50">
        <v>1408797011</v>
      </c>
      <c r="AR46" s="236"/>
    </row>
    <row r="47" spans="1:44" s="50" customFormat="1" x14ac:dyDescent="0.15">
      <c r="A47" s="1" t="s">
        <v>285</v>
      </c>
      <c r="B47" s="3"/>
      <c r="C47" s="172"/>
      <c r="D47" s="157"/>
      <c r="E47" s="175" t="s">
        <v>286</v>
      </c>
      <c r="F47" s="174"/>
      <c r="G47" s="157"/>
      <c r="H47" s="174"/>
      <c r="I47" s="174"/>
      <c r="J47" s="157"/>
      <c r="K47" s="157"/>
      <c r="L47" s="170"/>
      <c r="M47" s="171">
        <v>506</v>
      </c>
      <c r="N47" s="237"/>
      <c r="Q47" s="50">
        <v>505629184</v>
      </c>
      <c r="AR47" s="236"/>
    </row>
    <row r="48" spans="1:44" s="50" customFormat="1" x14ac:dyDescent="0.15">
      <c r="A48" s="1" t="s">
        <v>287</v>
      </c>
      <c r="B48" s="3"/>
      <c r="C48" s="172"/>
      <c r="D48" s="157"/>
      <c r="E48" s="175" t="s">
        <v>288</v>
      </c>
      <c r="F48" s="174"/>
      <c r="G48" s="157"/>
      <c r="H48" s="174"/>
      <c r="I48" s="174"/>
      <c r="J48" s="157"/>
      <c r="K48" s="157"/>
      <c r="L48" s="170"/>
      <c r="M48" s="171">
        <v>43</v>
      </c>
      <c r="N48" s="237"/>
      <c r="Q48" s="50">
        <v>43066079</v>
      </c>
      <c r="AR48" s="236"/>
    </row>
    <row r="49" spans="1:44" s="50" customFormat="1" x14ac:dyDescent="0.15">
      <c r="A49" s="1" t="s">
        <v>289</v>
      </c>
      <c r="B49" s="3"/>
      <c r="C49" s="172"/>
      <c r="D49" s="157"/>
      <c r="E49" s="175" t="s">
        <v>259</v>
      </c>
      <c r="F49" s="174"/>
      <c r="G49" s="174"/>
      <c r="H49" s="174"/>
      <c r="I49" s="174"/>
      <c r="J49" s="157"/>
      <c r="K49" s="157"/>
      <c r="L49" s="170"/>
      <c r="M49" s="171">
        <v>52</v>
      </c>
      <c r="N49" s="237"/>
      <c r="Q49" s="50">
        <v>52266720</v>
      </c>
      <c r="AR49" s="236"/>
    </row>
    <row r="50" spans="1:44" s="50" customFormat="1" x14ac:dyDescent="0.15">
      <c r="A50" s="1" t="s">
        <v>267</v>
      </c>
      <c r="B50" s="3"/>
      <c r="C50" s="176" t="s">
        <v>268</v>
      </c>
      <c r="D50" s="177"/>
      <c r="E50" s="178"/>
      <c r="F50" s="179"/>
      <c r="G50" s="179"/>
      <c r="H50" s="179"/>
      <c r="I50" s="179"/>
      <c r="J50" s="177"/>
      <c r="K50" s="177"/>
      <c r="L50" s="180"/>
      <c r="M50" s="181">
        <v>-2411</v>
      </c>
      <c r="N50" s="239" t="s">
        <v>342</v>
      </c>
      <c r="Q50" s="50">
        <f>IF(AND(Q38="-",Q44="-"),"-",SUM(Q44)-SUM(Q38))</f>
        <v>-2411433962</v>
      </c>
      <c r="AR50" s="236"/>
    </row>
    <row r="51" spans="1:44" s="50" customFormat="1" x14ac:dyDescent="0.15">
      <c r="A51" s="1"/>
      <c r="B51" s="3"/>
      <c r="C51" s="172" t="s">
        <v>330</v>
      </c>
      <c r="D51" s="157"/>
      <c r="E51" s="175"/>
      <c r="F51" s="174"/>
      <c r="G51" s="174"/>
      <c r="H51" s="174"/>
      <c r="I51" s="174"/>
      <c r="J51" s="157"/>
      <c r="K51" s="157"/>
      <c r="L51" s="170"/>
      <c r="M51" s="182"/>
      <c r="N51" s="240"/>
      <c r="AR51" s="236"/>
    </row>
    <row r="52" spans="1:44" s="50" customFormat="1" x14ac:dyDescent="0.15">
      <c r="A52" s="1" t="s">
        <v>292</v>
      </c>
      <c r="B52" s="3"/>
      <c r="C52" s="172"/>
      <c r="D52" s="157" t="s">
        <v>293</v>
      </c>
      <c r="E52" s="175"/>
      <c r="F52" s="174"/>
      <c r="G52" s="174"/>
      <c r="H52" s="174"/>
      <c r="I52" s="174"/>
      <c r="J52" s="157"/>
      <c r="K52" s="157"/>
      <c r="L52" s="170"/>
      <c r="M52" s="171">
        <v>2648</v>
      </c>
      <c r="N52" s="237"/>
      <c r="Q52" s="50">
        <f>IF(COUNTIF(Q53:Q54,"-")=COUNTA(Q53:Q54),"-",SUM(Q53:Q54))</f>
        <v>2647509994</v>
      </c>
      <c r="AR52" s="236"/>
    </row>
    <row r="53" spans="1:44" s="50" customFormat="1" x14ac:dyDescent="0.15">
      <c r="A53" s="1" t="s">
        <v>294</v>
      </c>
      <c r="B53" s="3"/>
      <c r="C53" s="172"/>
      <c r="D53" s="157"/>
      <c r="E53" s="175" t="s">
        <v>379</v>
      </c>
      <c r="F53" s="174"/>
      <c r="G53" s="174"/>
      <c r="H53" s="174"/>
      <c r="I53" s="174"/>
      <c r="J53" s="157"/>
      <c r="K53" s="157"/>
      <c r="L53" s="170"/>
      <c r="M53" s="171">
        <v>2648</v>
      </c>
      <c r="N53" s="237"/>
      <c r="Q53" s="50">
        <v>2647509994</v>
      </c>
      <c r="AR53" s="236"/>
    </row>
    <row r="54" spans="1:44" s="50" customFormat="1" x14ac:dyDescent="0.15">
      <c r="A54" s="1" t="s">
        <v>295</v>
      </c>
      <c r="B54" s="3"/>
      <c r="C54" s="172"/>
      <c r="D54" s="157"/>
      <c r="E54" s="175" t="s">
        <v>240</v>
      </c>
      <c r="F54" s="174"/>
      <c r="G54" s="174"/>
      <c r="H54" s="174"/>
      <c r="I54" s="174"/>
      <c r="J54" s="157"/>
      <c r="K54" s="157"/>
      <c r="L54" s="170"/>
      <c r="M54" s="171" t="s">
        <v>361</v>
      </c>
      <c r="N54" s="237"/>
      <c r="Q54" s="50" t="s">
        <v>11</v>
      </c>
      <c r="AR54" s="236"/>
    </row>
    <row r="55" spans="1:44" s="50" customFormat="1" x14ac:dyDescent="0.15">
      <c r="A55" s="1" t="s">
        <v>296</v>
      </c>
      <c r="B55" s="3"/>
      <c r="C55" s="172"/>
      <c r="D55" s="157" t="s">
        <v>297</v>
      </c>
      <c r="E55" s="175"/>
      <c r="F55" s="174"/>
      <c r="G55" s="174"/>
      <c r="H55" s="174"/>
      <c r="I55" s="174"/>
      <c r="J55" s="157"/>
      <c r="K55" s="157"/>
      <c r="L55" s="170"/>
      <c r="M55" s="171">
        <v>2736</v>
      </c>
      <c r="N55" s="237"/>
      <c r="Q55" s="50">
        <f>IF(COUNTIF(Q56:Q57,"-")=COUNTA(Q56:Q57),"-",SUM(Q56:Q57))</f>
        <v>2735991064</v>
      </c>
      <c r="AR55" s="236"/>
    </row>
    <row r="56" spans="1:44" s="50" customFormat="1" x14ac:dyDescent="0.15">
      <c r="A56" s="1" t="s">
        <v>298</v>
      </c>
      <c r="B56" s="3"/>
      <c r="C56" s="172"/>
      <c r="D56" s="157"/>
      <c r="E56" s="175" t="s">
        <v>380</v>
      </c>
      <c r="F56" s="174"/>
      <c r="G56" s="174"/>
      <c r="H56" s="174"/>
      <c r="I56" s="169"/>
      <c r="J56" s="157"/>
      <c r="K56" s="157"/>
      <c r="L56" s="170"/>
      <c r="M56" s="171">
        <v>2734</v>
      </c>
      <c r="N56" s="237"/>
      <c r="Q56" s="50">
        <v>2733669955</v>
      </c>
      <c r="AR56" s="236"/>
    </row>
    <row r="57" spans="1:44" s="50" customFormat="1" x14ac:dyDescent="0.15">
      <c r="A57" s="1" t="s">
        <v>299</v>
      </c>
      <c r="B57" s="3"/>
      <c r="C57" s="172"/>
      <c r="D57" s="157"/>
      <c r="E57" s="175" t="s">
        <v>259</v>
      </c>
      <c r="F57" s="174"/>
      <c r="G57" s="174"/>
      <c r="H57" s="174"/>
      <c r="I57" s="186"/>
      <c r="J57" s="157"/>
      <c r="K57" s="157"/>
      <c r="L57" s="170"/>
      <c r="M57" s="171">
        <v>2</v>
      </c>
      <c r="N57" s="237"/>
      <c r="Q57" s="50">
        <v>2321109</v>
      </c>
      <c r="AR57" s="236"/>
    </row>
    <row r="58" spans="1:44" s="50" customFormat="1" x14ac:dyDescent="0.15">
      <c r="A58" s="1" t="s">
        <v>290</v>
      </c>
      <c r="B58" s="3"/>
      <c r="C58" s="176" t="s">
        <v>291</v>
      </c>
      <c r="D58" s="177"/>
      <c r="E58" s="178"/>
      <c r="F58" s="179"/>
      <c r="G58" s="179"/>
      <c r="H58" s="179"/>
      <c r="I58" s="185"/>
      <c r="J58" s="177"/>
      <c r="K58" s="177"/>
      <c r="L58" s="180"/>
      <c r="M58" s="181">
        <v>88</v>
      </c>
      <c r="N58" s="239"/>
      <c r="Q58" s="50">
        <f>IF(AND(Q52="-",Q55="-"),"-",SUM(Q55)-SUM(Q52))</f>
        <v>88481070</v>
      </c>
      <c r="AR58" s="236"/>
    </row>
    <row r="59" spans="1:44" s="50" customFormat="1" x14ac:dyDescent="0.15">
      <c r="A59" s="1" t="s">
        <v>300</v>
      </c>
      <c r="B59" s="3"/>
      <c r="C59" s="327" t="s">
        <v>301</v>
      </c>
      <c r="D59" s="328"/>
      <c r="E59" s="328"/>
      <c r="F59" s="328"/>
      <c r="G59" s="328"/>
      <c r="H59" s="328"/>
      <c r="I59" s="328"/>
      <c r="J59" s="328"/>
      <c r="K59" s="328"/>
      <c r="L59" s="329"/>
      <c r="M59" s="181">
        <v>244</v>
      </c>
      <c r="N59" s="239"/>
      <c r="Q59" s="50">
        <f>IF(AND(Q36="-",Q50="-",Q58="-"),"-",SUM(Q36,Q50,Q58))</f>
        <v>243904926</v>
      </c>
      <c r="AR59" s="236"/>
    </row>
    <row r="60" spans="1:44" s="50" customFormat="1" x14ac:dyDescent="0.15">
      <c r="A60" s="1" t="s">
        <v>302</v>
      </c>
      <c r="B60" s="3"/>
      <c r="C60" s="305" t="s">
        <v>303</v>
      </c>
      <c r="D60" s="306"/>
      <c r="E60" s="306"/>
      <c r="F60" s="306"/>
      <c r="G60" s="306"/>
      <c r="H60" s="306"/>
      <c r="I60" s="306"/>
      <c r="J60" s="306"/>
      <c r="K60" s="306"/>
      <c r="L60" s="307"/>
      <c r="M60" s="181">
        <v>4881</v>
      </c>
      <c r="N60" s="239"/>
      <c r="Q60" s="50">
        <v>4881393492</v>
      </c>
      <c r="AR60" s="236"/>
    </row>
    <row r="61" spans="1:44" s="50" customFormat="1" ht="14.25" thickBot="1" x14ac:dyDescent="0.2">
      <c r="A61" s="1">
        <v>4435000</v>
      </c>
      <c r="B61" s="3"/>
      <c r="C61" s="308" t="s">
        <v>221</v>
      </c>
      <c r="D61" s="309"/>
      <c r="E61" s="309"/>
      <c r="F61" s="309"/>
      <c r="G61" s="309"/>
      <c r="H61" s="309"/>
      <c r="I61" s="309"/>
      <c r="J61" s="309"/>
      <c r="K61" s="309"/>
      <c r="L61" s="310"/>
      <c r="M61" s="187">
        <v>0</v>
      </c>
      <c r="N61" s="239"/>
      <c r="Q61" s="50">
        <v>265245</v>
      </c>
      <c r="AR61" s="236"/>
    </row>
    <row r="62" spans="1:44" s="50" customFormat="1" ht="14.25" thickBot="1" x14ac:dyDescent="0.2">
      <c r="A62" s="1" t="s">
        <v>304</v>
      </c>
      <c r="B62" s="3"/>
      <c r="C62" s="311" t="s">
        <v>305</v>
      </c>
      <c r="D62" s="312"/>
      <c r="E62" s="312"/>
      <c r="F62" s="312"/>
      <c r="G62" s="312"/>
      <c r="H62" s="312"/>
      <c r="I62" s="312"/>
      <c r="J62" s="312"/>
      <c r="K62" s="312"/>
      <c r="L62" s="313"/>
      <c r="M62" s="188">
        <v>5126</v>
      </c>
      <c r="N62" s="241" t="s">
        <v>342</v>
      </c>
      <c r="Q62" s="50">
        <f>IF(COUNTIF(Q59:Q61,"-")=COUNTA(Q59:Q61),"-",SUM(Q59:Q61))</f>
        <v>5125563663</v>
      </c>
      <c r="AR62" s="236"/>
    </row>
    <row r="63" spans="1:44" s="50" customFormat="1" ht="14.25" thickBot="1" x14ac:dyDescent="0.2">
      <c r="A63" s="1"/>
      <c r="B63" s="3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90"/>
      <c r="N63" s="242"/>
      <c r="AR63" s="236"/>
    </row>
    <row r="64" spans="1:44" s="50" customFormat="1" x14ac:dyDescent="0.15">
      <c r="A64" s="1" t="s">
        <v>306</v>
      </c>
      <c r="B64" s="3"/>
      <c r="C64" s="191" t="s">
        <v>307</v>
      </c>
      <c r="D64" s="192"/>
      <c r="E64" s="192"/>
      <c r="F64" s="192"/>
      <c r="G64" s="192"/>
      <c r="H64" s="192"/>
      <c r="I64" s="192"/>
      <c r="J64" s="192"/>
      <c r="K64" s="192"/>
      <c r="L64" s="192"/>
      <c r="M64" s="193">
        <v>234</v>
      </c>
      <c r="N64" s="243"/>
      <c r="Q64" s="50">
        <v>234452107</v>
      </c>
      <c r="AR64" s="236"/>
    </row>
    <row r="65" spans="1:44" s="50" customFormat="1" x14ac:dyDescent="0.15">
      <c r="A65" s="1" t="s">
        <v>308</v>
      </c>
      <c r="B65" s="3"/>
      <c r="C65" s="194" t="s">
        <v>309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81">
        <v>-4</v>
      </c>
      <c r="N65" s="239"/>
      <c r="Q65" s="50">
        <v>-4066016</v>
      </c>
      <c r="AR65" s="236"/>
    </row>
    <row r="66" spans="1:44" s="50" customFormat="1" ht="14.25" thickBot="1" x14ac:dyDescent="0.2">
      <c r="A66" s="1" t="s">
        <v>310</v>
      </c>
      <c r="B66" s="3"/>
      <c r="C66" s="196" t="s">
        <v>311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8">
        <v>230</v>
      </c>
      <c r="N66" s="244"/>
      <c r="Q66" s="50">
        <f>IF(COUNTIF(Q64:Q65,"-")=COUNTA(Q64:Q65),"-",SUM(Q64:Q65))</f>
        <v>230386091</v>
      </c>
      <c r="AR66" s="236"/>
    </row>
    <row r="67" spans="1:44" s="50" customFormat="1" ht="14.25" thickBot="1" x14ac:dyDescent="0.2">
      <c r="A67" s="1" t="s">
        <v>312</v>
      </c>
      <c r="B67" s="3"/>
      <c r="C67" s="199" t="s">
        <v>313</v>
      </c>
      <c r="D67" s="200"/>
      <c r="E67" s="201"/>
      <c r="F67" s="202"/>
      <c r="G67" s="202"/>
      <c r="H67" s="202"/>
      <c r="I67" s="202"/>
      <c r="J67" s="200"/>
      <c r="K67" s="200"/>
      <c r="L67" s="200"/>
      <c r="M67" s="188">
        <v>5356</v>
      </c>
      <c r="N67" s="241"/>
      <c r="Q67" s="50">
        <f>IF(AND(Q62="-",Q66="-"),"-",SUM(Q62,Q66))</f>
        <v>5355949754</v>
      </c>
      <c r="AR67" s="236"/>
    </row>
    <row r="68" spans="1:44" s="50" customFormat="1" ht="6.75" customHeight="1" x14ac:dyDescent="0.15">
      <c r="A68" s="1"/>
      <c r="B68" s="3"/>
      <c r="C68" s="156"/>
      <c r="D68" s="156"/>
      <c r="E68" s="203"/>
      <c r="F68" s="204"/>
      <c r="G68" s="204"/>
      <c r="H68" s="204"/>
      <c r="I68" s="205"/>
      <c r="J68" s="206"/>
      <c r="K68" s="206"/>
      <c r="L68" s="206"/>
      <c r="M68" s="3"/>
      <c r="N68" s="3"/>
    </row>
    <row r="69" spans="1:44" s="50" customFormat="1" x14ac:dyDescent="0.15">
      <c r="A69" s="1"/>
      <c r="B69" s="3"/>
      <c r="C69" s="156"/>
      <c r="D69" s="207" t="s">
        <v>323</v>
      </c>
      <c r="E69" s="203"/>
      <c r="F69" s="204"/>
      <c r="G69" s="204"/>
      <c r="H69" s="204"/>
      <c r="I69" s="208"/>
      <c r="J69" s="206"/>
      <c r="K69" s="206"/>
      <c r="L69" s="206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8:R50"/>
  <sheetViews>
    <sheetView topLeftCell="B1" zoomScale="85" zoomScaleNormal="85" zoomScaleSheetLayoutView="100" workbookViewId="0">
      <selection activeCell="O25" sqref="O25"/>
    </sheetView>
  </sheetViews>
  <sheetFormatPr defaultRowHeight="13.5" x14ac:dyDescent="0.15"/>
  <cols>
    <col min="1" max="1" width="0" style="51" hidden="1" customWidth="1"/>
    <col min="2" max="2" width="0.625" style="6" customWidth="1"/>
    <col min="3" max="3" width="1.25" style="79" customWidth="1"/>
    <col min="4" max="12" width="2.125" style="79" customWidth="1"/>
    <col min="13" max="13" width="18.375" style="79" customWidth="1"/>
    <col min="14" max="14" width="21.625" style="79" bestFit="1" customWidth="1"/>
    <col min="15" max="15" width="2.5" style="79" customWidth="1"/>
    <col min="16" max="16" width="0.625" style="79" customWidth="1"/>
    <col min="17" max="17" width="9" style="6"/>
    <col min="18" max="18" width="0" style="6" hidden="1" customWidth="1"/>
    <col min="19" max="16384" width="9" style="6"/>
  </cols>
  <sheetData>
    <row r="8" spans="1:18" x14ac:dyDescent="0.15">
      <c r="A8" s="1"/>
      <c r="C8" s="49"/>
      <c r="D8" s="49"/>
      <c r="E8" s="49"/>
      <c r="F8" s="49"/>
      <c r="G8" s="49"/>
      <c r="H8" s="49"/>
      <c r="I8" s="49"/>
      <c r="J8" s="3"/>
      <c r="K8" s="3"/>
      <c r="L8" s="3"/>
      <c r="M8" s="3"/>
      <c r="N8" s="3"/>
      <c r="O8" s="3"/>
      <c r="P8" s="50"/>
    </row>
    <row r="9" spans="1:18" ht="24" x14ac:dyDescent="0.2">
      <c r="C9" s="266" t="s">
        <v>337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52"/>
    </row>
    <row r="10" spans="1:18" ht="17.25" x14ac:dyDescent="0.2">
      <c r="C10" s="267" t="s">
        <v>338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52"/>
    </row>
    <row r="11" spans="1:18" ht="17.25" x14ac:dyDescent="0.2">
      <c r="C11" s="267" t="s">
        <v>339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52"/>
    </row>
    <row r="12" spans="1:18" ht="18" thickBot="1" x14ac:dyDescent="0.25">
      <c r="C12" s="53"/>
      <c r="D12" s="52"/>
      <c r="E12" s="52"/>
      <c r="F12" s="52"/>
      <c r="G12" s="52"/>
      <c r="H12" s="52"/>
      <c r="I12" s="52"/>
      <c r="J12" s="52"/>
      <c r="K12" s="52"/>
      <c r="L12" s="52"/>
      <c r="M12" s="54"/>
      <c r="N12" s="52"/>
      <c r="O12" s="54" t="s">
        <v>333</v>
      </c>
      <c r="P12" s="52"/>
    </row>
    <row r="13" spans="1:18" ht="18" thickBot="1" x14ac:dyDescent="0.25">
      <c r="A13" s="51" t="s">
        <v>314</v>
      </c>
      <c r="C13" s="268" t="s">
        <v>0</v>
      </c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70" t="s">
        <v>316</v>
      </c>
      <c r="O13" s="271"/>
      <c r="P13" s="52"/>
    </row>
    <row r="14" spans="1:18" x14ac:dyDescent="0.15">
      <c r="A14" s="51" t="s">
        <v>135</v>
      </c>
      <c r="C14" s="55"/>
      <c r="D14" s="56" t="s">
        <v>136</v>
      </c>
      <c r="E14" s="56"/>
      <c r="F14" s="57"/>
      <c r="G14" s="56"/>
      <c r="H14" s="56"/>
      <c r="I14" s="56"/>
      <c r="J14" s="56"/>
      <c r="K14" s="57"/>
      <c r="L14" s="57"/>
      <c r="M14" s="57"/>
      <c r="N14" s="58">
        <v>18741</v>
      </c>
      <c r="O14" s="59" t="s">
        <v>342</v>
      </c>
      <c r="P14" s="60"/>
      <c r="R14" s="6">
        <f>IF(AND(R15="-",R30="-"),"-",SUM(R15,R30))</f>
        <v>18740551275</v>
      </c>
    </row>
    <row r="15" spans="1:18" x14ac:dyDescent="0.15">
      <c r="A15" s="51" t="s">
        <v>137</v>
      </c>
      <c r="C15" s="55"/>
      <c r="D15" s="56"/>
      <c r="E15" s="56" t="s">
        <v>138</v>
      </c>
      <c r="F15" s="56"/>
      <c r="G15" s="56"/>
      <c r="H15" s="56"/>
      <c r="I15" s="56"/>
      <c r="J15" s="56"/>
      <c r="K15" s="57"/>
      <c r="L15" s="57"/>
      <c r="M15" s="57"/>
      <c r="N15" s="58">
        <v>11138</v>
      </c>
      <c r="O15" s="61"/>
      <c r="P15" s="60"/>
      <c r="R15" s="6">
        <f>IF(COUNTIF(R16:R29,"-")=COUNTA(R16:R29),"-",SUM(R16,R21,R26))</f>
        <v>11138067099</v>
      </c>
    </row>
    <row r="16" spans="1:18" x14ac:dyDescent="0.15">
      <c r="A16" s="51" t="s">
        <v>139</v>
      </c>
      <c r="C16" s="55"/>
      <c r="D16" s="56"/>
      <c r="E16" s="56"/>
      <c r="F16" s="56" t="s">
        <v>140</v>
      </c>
      <c r="G16" s="56"/>
      <c r="H16" s="56"/>
      <c r="I16" s="56"/>
      <c r="J16" s="56"/>
      <c r="K16" s="57"/>
      <c r="L16" s="57"/>
      <c r="M16" s="57"/>
      <c r="N16" s="58">
        <v>3463</v>
      </c>
      <c r="O16" s="61"/>
      <c r="P16" s="60"/>
      <c r="R16" s="6">
        <f>IF(COUNTIF(R17:R20,"-")=COUNTA(R17:R20),"-",SUM(R17:R20))</f>
        <v>3462879534</v>
      </c>
    </row>
    <row r="17" spans="1:18" x14ac:dyDescent="0.15">
      <c r="A17" s="51" t="s">
        <v>141</v>
      </c>
      <c r="C17" s="55"/>
      <c r="D17" s="56"/>
      <c r="E17" s="56"/>
      <c r="F17" s="56"/>
      <c r="G17" s="56" t="s">
        <v>142</v>
      </c>
      <c r="H17" s="56"/>
      <c r="I17" s="56"/>
      <c r="J17" s="56"/>
      <c r="K17" s="57"/>
      <c r="L17" s="57"/>
      <c r="M17" s="57"/>
      <c r="N17" s="58">
        <v>2828</v>
      </c>
      <c r="O17" s="61"/>
      <c r="P17" s="60"/>
      <c r="R17" s="6">
        <v>2827888887</v>
      </c>
    </row>
    <row r="18" spans="1:18" x14ac:dyDescent="0.15">
      <c r="A18" s="51" t="s">
        <v>143</v>
      </c>
      <c r="C18" s="55"/>
      <c r="D18" s="56"/>
      <c r="E18" s="56"/>
      <c r="F18" s="56"/>
      <c r="G18" s="56" t="s">
        <v>144</v>
      </c>
      <c r="H18" s="56"/>
      <c r="I18" s="56"/>
      <c r="J18" s="56"/>
      <c r="K18" s="57"/>
      <c r="L18" s="57"/>
      <c r="M18" s="57"/>
      <c r="N18" s="58">
        <v>230</v>
      </c>
      <c r="O18" s="61"/>
      <c r="P18" s="60"/>
      <c r="R18" s="6">
        <v>229943100</v>
      </c>
    </row>
    <row r="19" spans="1:18" x14ac:dyDescent="0.15">
      <c r="A19" s="51" t="s">
        <v>145</v>
      </c>
      <c r="C19" s="55"/>
      <c r="D19" s="56"/>
      <c r="E19" s="56"/>
      <c r="F19" s="56"/>
      <c r="G19" s="56" t="s">
        <v>146</v>
      </c>
      <c r="H19" s="56"/>
      <c r="I19" s="56"/>
      <c r="J19" s="56"/>
      <c r="K19" s="57"/>
      <c r="L19" s="57"/>
      <c r="M19" s="57"/>
      <c r="N19" s="58">
        <v>98</v>
      </c>
      <c r="O19" s="61"/>
      <c r="P19" s="60"/>
      <c r="R19" s="6">
        <v>98322703</v>
      </c>
    </row>
    <row r="20" spans="1:18" x14ac:dyDescent="0.15">
      <c r="A20" s="51" t="s">
        <v>147</v>
      </c>
      <c r="C20" s="55"/>
      <c r="D20" s="56"/>
      <c r="E20" s="56"/>
      <c r="F20" s="56"/>
      <c r="G20" s="56" t="s">
        <v>35</v>
      </c>
      <c r="H20" s="56"/>
      <c r="I20" s="56"/>
      <c r="J20" s="56"/>
      <c r="K20" s="57"/>
      <c r="L20" s="57"/>
      <c r="M20" s="57"/>
      <c r="N20" s="58">
        <v>307</v>
      </c>
      <c r="O20" s="61"/>
      <c r="P20" s="60"/>
      <c r="R20" s="6">
        <v>306724844</v>
      </c>
    </row>
    <row r="21" spans="1:18" x14ac:dyDescent="0.15">
      <c r="A21" s="51" t="s">
        <v>148</v>
      </c>
      <c r="C21" s="55"/>
      <c r="D21" s="56"/>
      <c r="E21" s="56"/>
      <c r="F21" s="56" t="s">
        <v>149</v>
      </c>
      <c r="G21" s="56"/>
      <c r="H21" s="56"/>
      <c r="I21" s="56"/>
      <c r="J21" s="56"/>
      <c r="K21" s="57"/>
      <c r="L21" s="57"/>
      <c r="M21" s="57"/>
      <c r="N21" s="58">
        <v>7310</v>
      </c>
      <c r="O21" s="61"/>
      <c r="P21" s="60"/>
      <c r="R21" s="6">
        <f>IF(COUNTIF(R22:R25,"-")=COUNTA(R22:R25),"-",SUM(R22:R25))</f>
        <v>7310204752</v>
      </c>
    </row>
    <row r="22" spans="1:18" x14ac:dyDescent="0.15">
      <c r="A22" s="51" t="s">
        <v>150</v>
      </c>
      <c r="C22" s="55"/>
      <c r="D22" s="56"/>
      <c r="E22" s="56"/>
      <c r="F22" s="56"/>
      <c r="G22" s="56" t="s">
        <v>151</v>
      </c>
      <c r="H22" s="56"/>
      <c r="I22" s="56"/>
      <c r="J22" s="56"/>
      <c r="K22" s="57"/>
      <c r="L22" s="57"/>
      <c r="M22" s="57"/>
      <c r="N22" s="58">
        <v>4479</v>
      </c>
      <c r="O22" s="61"/>
      <c r="P22" s="60"/>
      <c r="R22" s="6">
        <v>4479305345</v>
      </c>
    </row>
    <row r="23" spans="1:18" x14ac:dyDescent="0.15">
      <c r="A23" s="51" t="s">
        <v>152</v>
      </c>
      <c r="C23" s="55"/>
      <c r="D23" s="56"/>
      <c r="E23" s="56"/>
      <c r="F23" s="56"/>
      <c r="G23" s="56" t="s">
        <v>153</v>
      </c>
      <c r="H23" s="56"/>
      <c r="I23" s="56"/>
      <c r="J23" s="56"/>
      <c r="K23" s="57"/>
      <c r="L23" s="57"/>
      <c r="M23" s="57"/>
      <c r="N23" s="58">
        <v>830</v>
      </c>
      <c r="O23" s="61"/>
      <c r="P23" s="60"/>
      <c r="R23" s="6">
        <v>830354313</v>
      </c>
    </row>
    <row r="24" spans="1:18" x14ac:dyDescent="0.15">
      <c r="A24" s="51" t="s">
        <v>154</v>
      </c>
      <c r="C24" s="55"/>
      <c r="D24" s="56"/>
      <c r="E24" s="56"/>
      <c r="F24" s="56"/>
      <c r="G24" s="56" t="s">
        <v>155</v>
      </c>
      <c r="H24" s="56"/>
      <c r="I24" s="56"/>
      <c r="J24" s="56"/>
      <c r="K24" s="57"/>
      <c r="L24" s="57"/>
      <c r="M24" s="57"/>
      <c r="N24" s="58">
        <v>1998</v>
      </c>
      <c r="O24" s="61"/>
      <c r="P24" s="60"/>
      <c r="R24" s="6">
        <v>1997615067</v>
      </c>
    </row>
    <row r="25" spans="1:18" x14ac:dyDescent="0.15">
      <c r="A25" s="51" t="s">
        <v>156</v>
      </c>
      <c r="C25" s="55"/>
      <c r="D25" s="56"/>
      <c r="E25" s="56"/>
      <c r="F25" s="56"/>
      <c r="G25" s="56" t="s">
        <v>35</v>
      </c>
      <c r="H25" s="56"/>
      <c r="I25" s="56"/>
      <c r="J25" s="56"/>
      <c r="K25" s="57"/>
      <c r="L25" s="57"/>
      <c r="M25" s="57"/>
      <c r="N25" s="58">
        <v>3</v>
      </c>
      <c r="O25" s="61"/>
      <c r="P25" s="60"/>
      <c r="R25" s="6">
        <v>2930027</v>
      </c>
    </row>
    <row r="26" spans="1:18" x14ac:dyDescent="0.15">
      <c r="A26" s="51" t="s">
        <v>157</v>
      </c>
      <c r="C26" s="55"/>
      <c r="D26" s="56"/>
      <c r="E26" s="56"/>
      <c r="F26" s="56" t="s">
        <v>158</v>
      </c>
      <c r="G26" s="56"/>
      <c r="H26" s="56"/>
      <c r="I26" s="56"/>
      <c r="J26" s="56"/>
      <c r="K26" s="57"/>
      <c r="L26" s="57"/>
      <c r="M26" s="57"/>
      <c r="N26" s="58">
        <v>365</v>
      </c>
      <c r="O26" s="61"/>
      <c r="P26" s="60"/>
      <c r="R26" s="6">
        <f>IF(COUNTIF(R27:R29,"-")=COUNTA(R27:R29),"-",SUM(R27:R29))</f>
        <v>364982813</v>
      </c>
    </row>
    <row r="27" spans="1:18" x14ac:dyDescent="0.15">
      <c r="A27" s="51" t="s">
        <v>159</v>
      </c>
      <c r="C27" s="55"/>
      <c r="D27" s="56"/>
      <c r="E27" s="56"/>
      <c r="F27" s="57"/>
      <c r="G27" s="57" t="s">
        <v>160</v>
      </c>
      <c r="H27" s="57"/>
      <c r="I27" s="56"/>
      <c r="J27" s="56"/>
      <c r="K27" s="57"/>
      <c r="L27" s="57"/>
      <c r="M27" s="57"/>
      <c r="N27" s="58" t="s">
        <v>340</v>
      </c>
      <c r="O27" s="61"/>
      <c r="P27" s="60"/>
      <c r="R27" s="6" t="s">
        <v>11</v>
      </c>
    </row>
    <row r="28" spans="1:18" x14ac:dyDescent="0.15">
      <c r="A28" s="51" t="s">
        <v>161</v>
      </c>
      <c r="C28" s="55"/>
      <c r="D28" s="56"/>
      <c r="E28" s="56"/>
      <c r="F28" s="57"/>
      <c r="G28" s="56" t="s">
        <v>162</v>
      </c>
      <c r="H28" s="56"/>
      <c r="I28" s="56"/>
      <c r="J28" s="56"/>
      <c r="K28" s="57"/>
      <c r="L28" s="57"/>
      <c r="M28" s="57"/>
      <c r="N28" s="58">
        <v>10</v>
      </c>
      <c r="O28" s="61"/>
      <c r="P28" s="60"/>
      <c r="R28" s="6">
        <v>9661047</v>
      </c>
    </row>
    <row r="29" spans="1:18" x14ac:dyDescent="0.15">
      <c r="A29" s="51" t="s">
        <v>163</v>
      </c>
      <c r="C29" s="55"/>
      <c r="D29" s="56"/>
      <c r="E29" s="56"/>
      <c r="F29" s="57"/>
      <c r="G29" s="56" t="s">
        <v>35</v>
      </c>
      <c r="H29" s="56"/>
      <c r="I29" s="56"/>
      <c r="J29" s="56"/>
      <c r="K29" s="57"/>
      <c r="L29" s="57"/>
      <c r="M29" s="57"/>
      <c r="N29" s="58">
        <v>355</v>
      </c>
      <c r="O29" s="61"/>
      <c r="P29" s="60"/>
      <c r="R29" s="6">
        <v>355321766</v>
      </c>
    </row>
    <row r="30" spans="1:18" x14ac:dyDescent="0.15">
      <c r="A30" s="51" t="s">
        <v>164</v>
      </c>
      <c r="C30" s="55"/>
      <c r="D30" s="56"/>
      <c r="E30" s="57" t="s">
        <v>165</v>
      </c>
      <c r="F30" s="57"/>
      <c r="G30" s="56"/>
      <c r="H30" s="56"/>
      <c r="I30" s="56"/>
      <c r="J30" s="56"/>
      <c r="K30" s="57"/>
      <c r="L30" s="57"/>
      <c r="M30" s="57"/>
      <c r="N30" s="58">
        <v>7602</v>
      </c>
      <c r="O30" s="61"/>
      <c r="P30" s="60"/>
      <c r="R30" s="6">
        <f>IF(COUNTIF(R31:R34,"-")=COUNTA(R31:R34),"-",SUM(R31:R34))</f>
        <v>7602484176</v>
      </c>
    </row>
    <row r="31" spans="1:18" x14ac:dyDescent="0.15">
      <c r="A31" s="51" t="s">
        <v>166</v>
      </c>
      <c r="C31" s="55"/>
      <c r="D31" s="56"/>
      <c r="E31" s="56"/>
      <c r="F31" s="56" t="s">
        <v>167</v>
      </c>
      <c r="G31" s="56"/>
      <c r="H31" s="56"/>
      <c r="I31" s="56"/>
      <c r="J31" s="56"/>
      <c r="K31" s="57"/>
      <c r="L31" s="57"/>
      <c r="M31" s="57"/>
      <c r="N31" s="58">
        <v>3801</v>
      </c>
      <c r="O31" s="61"/>
      <c r="P31" s="60"/>
      <c r="R31" s="6">
        <v>3801181754</v>
      </c>
    </row>
    <row r="32" spans="1:18" x14ac:dyDescent="0.15">
      <c r="A32" s="51" t="s">
        <v>168</v>
      </c>
      <c r="C32" s="55"/>
      <c r="D32" s="56"/>
      <c r="E32" s="56"/>
      <c r="F32" s="56" t="s">
        <v>169</v>
      </c>
      <c r="G32" s="56"/>
      <c r="H32" s="56"/>
      <c r="I32" s="56"/>
      <c r="J32" s="56"/>
      <c r="K32" s="57"/>
      <c r="L32" s="57"/>
      <c r="M32" s="57"/>
      <c r="N32" s="58">
        <v>2412</v>
      </c>
      <c r="O32" s="61"/>
      <c r="P32" s="60"/>
      <c r="R32" s="6">
        <v>2412290666</v>
      </c>
    </row>
    <row r="33" spans="1:18" x14ac:dyDescent="0.15">
      <c r="A33" s="51" t="s">
        <v>170</v>
      </c>
      <c r="C33" s="55"/>
      <c r="D33" s="56"/>
      <c r="E33" s="56"/>
      <c r="F33" s="56" t="s">
        <v>171</v>
      </c>
      <c r="G33" s="56"/>
      <c r="H33" s="56"/>
      <c r="I33" s="56"/>
      <c r="J33" s="56"/>
      <c r="K33" s="57"/>
      <c r="L33" s="57"/>
      <c r="M33" s="57"/>
      <c r="N33" s="58">
        <v>1372</v>
      </c>
      <c r="O33" s="61"/>
      <c r="P33" s="60"/>
      <c r="R33" s="6">
        <v>1371808282</v>
      </c>
    </row>
    <row r="34" spans="1:18" x14ac:dyDescent="0.15">
      <c r="A34" s="51" t="s">
        <v>172</v>
      </c>
      <c r="C34" s="55"/>
      <c r="D34" s="56"/>
      <c r="E34" s="56"/>
      <c r="F34" s="56" t="s">
        <v>35</v>
      </c>
      <c r="G34" s="56"/>
      <c r="H34" s="56"/>
      <c r="I34" s="56"/>
      <c r="J34" s="56"/>
      <c r="K34" s="57"/>
      <c r="L34" s="57"/>
      <c r="M34" s="57"/>
      <c r="N34" s="58">
        <v>17</v>
      </c>
      <c r="O34" s="61"/>
      <c r="P34" s="60"/>
      <c r="R34" s="6">
        <v>17203474</v>
      </c>
    </row>
    <row r="35" spans="1:18" x14ac:dyDescent="0.15">
      <c r="A35" s="51" t="s">
        <v>173</v>
      </c>
      <c r="C35" s="55"/>
      <c r="D35" s="56" t="s">
        <v>174</v>
      </c>
      <c r="E35" s="56"/>
      <c r="F35" s="56"/>
      <c r="G35" s="56"/>
      <c r="H35" s="56"/>
      <c r="I35" s="56"/>
      <c r="J35" s="56"/>
      <c r="K35" s="57"/>
      <c r="L35" s="57"/>
      <c r="M35" s="57"/>
      <c r="N35" s="58">
        <v>875</v>
      </c>
      <c r="O35" s="61"/>
      <c r="P35" s="60"/>
      <c r="R35" s="6">
        <f>IF(COUNTIF(R36:R37,"-")=COUNTA(R36:R37),"-",SUM(R36:R37))</f>
        <v>874943882</v>
      </c>
    </row>
    <row r="36" spans="1:18" x14ac:dyDescent="0.15">
      <c r="A36" s="51" t="s">
        <v>175</v>
      </c>
      <c r="C36" s="55"/>
      <c r="D36" s="56"/>
      <c r="E36" s="56" t="s">
        <v>176</v>
      </c>
      <c r="F36" s="56"/>
      <c r="G36" s="56"/>
      <c r="H36" s="56"/>
      <c r="I36" s="56"/>
      <c r="J36" s="56"/>
      <c r="K36" s="62"/>
      <c r="L36" s="62"/>
      <c r="M36" s="62"/>
      <c r="N36" s="58">
        <v>173</v>
      </c>
      <c r="O36" s="61"/>
      <c r="P36" s="60"/>
      <c r="R36" s="6">
        <v>173341141</v>
      </c>
    </row>
    <row r="37" spans="1:18" x14ac:dyDescent="0.15">
      <c r="A37" s="51" t="s">
        <v>177</v>
      </c>
      <c r="C37" s="55"/>
      <c r="D37" s="56"/>
      <c r="E37" s="56" t="s">
        <v>35</v>
      </c>
      <c r="F37" s="56"/>
      <c r="G37" s="57"/>
      <c r="H37" s="56"/>
      <c r="I37" s="56"/>
      <c r="J37" s="56"/>
      <c r="K37" s="62"/>
      <c r="L37" s="62"/>
      <c r="M37" s="62"/>
      <c r="N37" s="58">
        <v>702</v>
      </c>
      <c r="O37" s="61"/>
      <c r="P37" s="60"/>
      <c r="R37" s="6">
        <v>701602741</v>
      </c>
    </row>
    <row r="38" spans="1:18" x14ac:dyDescent="0.15">
      <c r="A38" s="51" t="s">
        <v>133</v>
      </c>
      <c r="C38" s="63" t="s">
        <v>134</v>
      </c>
      <c r="D38" s="64"/>
      <c r="E38" s="64"/>
      <c r="F38" s="64"/>
      <c r="G38" s="64"/>
      <c r="H38" s="64"/>
      <c r="I38" s="64"/>
      <c r="J38" s="64"/>
      <c r="K38" s="65"/>
      <c r="L38" s="65"/>
      <c r="M38" s="65"/>
      <c r="N38" s="209">
        <v>-17866</v>
      </c>
      <c r="O38" s="66"/>
      <c r="P38" s="60"/>
      <c r="R38" s="6">
        <f>IF(COUNTIF(R14:R35,"-")=COUNTA(R14:R35),"-",SUM(R35)-SUM(R14))</f>
        <v>-17865607393</v>
      </c>
    </row>
    <row r="39" spans="1:18" x14ac:dyDescent="0.15">
      <c r="A39" s="51" t="s">
        <v>180</v>
      </c>
      <c r="C39" s="55"/>
      <c r="D39" s="56" t="s">
        <v>181</v>
      </c>
      <c r="E39" s="56"/>
      <c r="F39" s="57"/>
      <c r="G39" s="56"/>
      <c r="H39" s="56"/>
      <c r="I39" s="56"/>
      <c r="J39" s="56"/>
      <c r="K39" s="57"/>
      <c r="L39" s="57"/>
      <c r="M39" s="57"/>
      <c r="N39" s="58">
        <v>21</v>
      </c>
      <c r="O39" s="59"/>
      <c r="P39" s="60"/>
      <c r="R39" s="6">
        <f>IF(COUNTIF(R40:R44,"-")=COUNTA(R40:R44),"-",SUM(R40:R44))</f>
        <v>20858619</v>
      </c>
    </row>
    <row r="40" spans="1:18" x14ac:dyDescent="0.15">
      <c r="A40" s="51" t="s">
        <v>182</v>
      </c>
      <c r="C40" s="55"/>
      <c r="D40" s="56"/>
      <c r="E40" s="57" t="s">
        <v>183</v>
      </c>
      <c r="F40" s="57"/>
      <c r="G40" s="56"/>
      <c r="H40" s="56"/>
      <c r="I40" s="56"/>
      <c r="J40" s="56"/>
      <c r="K40" s="57"/>
      <c r="L40" s="57"/>
      <c r="M40" s="57"/>
      <c r="N40" s="58" t="s">
        <v>340</v>
      </c>
      <c r="O40" s="61"/>
      <c r="P40" s="60"/>
      <c r="R40" s="6" t="s">
        <v>11</v>
      </c>
    </row>
    <row r="41" spans="1:18" x14ac:dyDescent="0.15">
      <c r="A41" s="51" t="s">
        <v>184</v>
      </c>
      <c r="C41" s="55"/>
      <c r="D41" s="56"/>
      <c r="E41" s="57" t="s">
        <v>185</v>
      </c>
      <c r="F41" s="57"/>
      <c r="G41" s="56"/>
      <c r="H41" s="56"/>
      <c r="I41" s="56"/>
      <c r="J41" s="56"/>
      <c r="K41" s="57"/>
      <c r="L41" s="57"/>
      <c r="M41" s="57"/>
      <c r="N41" s="58">
        <v>1</v>
      </c>
      <c r="O41" s="61"/>
      <c r="P41" s="60"/>
      <c r="R41" s="6">
        <v>1001014</v>
      </c>
    </row>
    <row r="42" spans="1:18" x14ac:dyDescent="0.15">
      <c r="A42" s="51" t="s">
        <v>186</v>
      </c>
      <c r="C42" s="55"/>
      <c r="D42" s="56"/>
      <c r="E42" s="57" t="s">
        <v>187</v>
      </c>
      <c r="F42" s="57"/>
      <c r="G42" s="56"/>
      <c r="H42" s="57"/>
      <c r="I42" s="56"/>
      <c r="J42" s="56"/>
      <c r="K42" s="57"/>
      <c r="L42" s="57"/>
      <c r="M42" s="57"/>
      <c r="N42" s="58">
        <v>20</v>
      </c>
      <c r="O42" s="61"/>
      <c r="P42" s="60"/>
      <c r="R42" s="6">
        <v>19857605</v>
      </c>
    </row>
    <row r="43" spans="1:18" x14ac:dyDescent="0.15">
      <c r="A43" s="51" t="s">
        <v>188</v>
      </c>
      <c r="C43" s="55"/>
      <c r="D43" s="56"/>
      <c r="E43" s="56" t="s">
        <v>189</v>
      </c>
      <c r="F43" s="56"/>
      <c r="G43" s="56"/>
      <c r="H43" s="56"/>
      <c r="I43" s="56"/>
      <c r="J43" s="56"/>
      <c r="K43" s="57"/>
      <c r="L43" s="57"/>
      <c r="M43" s="57"/>
      <c r="N43" s="58" t="s">
        <v>340</v>
      </c>
      <c r="O43" s="61"/>
      <c r="P43" s="60"/>
      <c r="R43" s="6" t="s">
        <v>11</v>
      </c>
    </row>
    <row r="44" spans="1:18" x14ac:dyDescent="0.15">
      <c r="A44" s="51" t="s">
        <v>190</v>
      </c>
      <c r="C44" s="55"/>
      <c r="D44" s="56"/>
      <c r="E44" s="56" t="s">
        <v>35</v>
      </c>
      <c r="F44" s="56"/>
      <c r="G44" s="56"/>
      <c r="H44" s="56"/>
      <c r="I44" s="56"/>
      <c r="J44" s="56"/>
      <c r="K44" s="57"/>
      <c r="L44" s="57"/>
      <c r="M44" s="57"/>
      <c r="N44" s="58" t="s">
        <v>340</v>
      </c>
      <c r="O44" s="61"/>
      <c r="P44" s="60"/>
      <c r="R44" s="6" t="s">
        <v>11</v>
      </c>
    </row>
    <row r="45" spans="1:18" x14ac:dyDescent="0.15">
      <c r="A45" s="51" t="s">
        <v>191</v>
      </c>
      <c r="C45" s="55"/>
      <c r="D45" s="56" t="s">
        <v>192</v>
      </c>
      <c r="E45" s="56"/>
      <c r="F45" s="56"/>
      <c r="G45" s="56"/>
      <c r="H45" s="56"/>
      <c r="I45" s="56"/>
      <c r="J45" s="56"/>
      <c r="K45" s="62"/>
      <c r="L45" s="62"/>
      <c r="M45" s="62"/>
      <c r="N45" s="58">
        <v>3</v>
      </c>
      <c r="O45" s="59"/>
      <c r="P45" s="60"/>
      <c r="R45" s="6">
        <f>IF(COUNTIF(R46:R47,"-")=COUNTA(R46:R47),"-",SUM(R46:R47))</f>
        <v>3315466</v>
      </c>
    </row>
    <row r="46" spans="1:18" x14ac:dyDescent="0.15">
      <c r="A46" s="51" t="s">
        <v>193</v>
      </c>
      <c r="C46" s="55"/>
      <c r="D46" s="56"/>
      <c r="E46" s="56" t="s">
        <v>194</v>
      </c>
      <c r="F46" s="56"/>
      <c r="G46" s="56"/>
      <c r="H46" s="56"/>
      <c r="I46" s="56"/>
      <c r="J46" s="56"/>
      <c r="K46" s="62"/>
      <c r="L46" s="62"/>
      <c r="M46" s="62"/>
      <c r="N46" s="58">
        <v>3</v>
      </c>
      <c r="O46" s="61"/>
      <c r="P46" s="60"/>
      <c r="R46" s="6">
        <v>3315466</v>
      </c>
    </row>
    <row r="47" spans="1:18" ht="14.25" thickBot="1" x14ac:dyDescent="0.2">
      <c r="A47" s="51" t="s">
        <v>195</v>
      </c>
      <c r="C47" s="55"/>
      <c r="D47" s="56"/>
      <c r="E47" s="56" t="s">
        <v>35</v>
      </c>
      <c r="F47" s="56"/>
      <c r="G47" s="56"/>
      <c r="H47" s="56"/>
      <c r="I47" s="56"/>
      <c r="J47" s="56"/>
      <c r="K47" s="62"/>
      <c r="L47" s="62"/>
      <c r="M47" s="62"/>
      <c r="N47" s="58" t="s">
        <v>341</v>
      </c>
      <c r="O47" s="61"/>
      <c r="P47" s="60"/>
      <c r="R47" s="6" t="s">
        <v>11</v>
      </c>
    </row>
    <row r="48" spans="1:18" ht="14.25" thickBot="1" x14ac:dyDescent="0.2">
      <c r="A48" s="51" t="s">
        <v>178</v>
      </c>
      <c r="C48" s="67" t="s">
        <v>179</v>
      </c>
      <c r="D48" s="68"/>
      <c r="E48" s="68"/>
      <c r="F48" s="68"/>
      <c r="G48" s="68"/>
      <c r="H48" s="68"/>
      <c r="I48" s="68"/>
      <c r="J48" s="68"/>
      <c r="K48" s="69"/>
      <c r="L48" s="69"/>
      <c r="M48" s="69"/>
      <c r="N48" s="210">
        <v>-17883</v>
      </c>
      <c r="O48" s="70" t="s">
        <v>342</v>
      </c>
      <c r="P48" s="60"/>
      <c r="R48" s="6">
        <f>IF(COUNTIF(R38:R47,"-")=COUNTA(R38:R47),"-",SUM(R38,R45)-SUM(R39))</f>
        <v>-17883150546</v>
      </c>
    </row>
    <row r="49" spans="1:12" s="72" customFormat="1" ht="3.75" customHeight="1" x14ac:dyDescent="0.15">
      <c r="A49" s="71"/>
      <c r="C49" s="73"/>
      <c r="D49" s="73"/>
      <c r="E49" s="74"/>
      <c r="F49" s="74"/>
      <c r="G49" s="74"/>
      <c r="H49" s="74"/>
      <c r="I49" s="74"/>
      <c r="J49" s="75"/>
      <c r="K49" s="75"/>
      <c r="L49" s="75"/>
    </row>
    <row r="50" spans="1:12" s="72" customFormat="1" ht="15.6" customHeight="1" x14ac:dyDescent="0.15">
      <c r="A50" s="71"/>
      <c r="C50" s="76"/>
      <c r="D50" s="76" t="s">
        <v>323</v>
      </c>
      <c r="E50" s="77"/>
      <c r="F50" s="77"/>
      <c r="G50" s="77"/>
      <c r="H50" s="77"/>
      <c r="I50" s="77"/>
      <c r="J50" s="78"/>
      <c r="K50" s="78"/>
      <c r="L50" s="78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9:X32"/>
  <sheetViews>
    <sheetView showGridLines="0" topLeftCell="B1" zoomScale="85" zoomScaleNormal="85" zoomScaleSheetLayoutView="100" workbookViewId="0">
      <selection activeCell="O25" sqref="O25"/>
    </sheetView>
  </sheetViews>
  <sheetFormatPr defaultRowHeight="12.75" x14ac:dyDescent="0.15"/>
  <cols>
    <col min="1" max="1" width="0" style="80" hidden="1" customWidth="1"/>
    <col min="2" max="2" width="1.125" style="82" customWidth="1"/>
    <col min="3" max="3" width="1.625" style="82" customWidth="1"/>
    <col min="4" max="9" width="2" style="82" customWidth="1"/>
    <col min="10" max="10" width="15.375" style="82" customWidth="1"/>
    <col min="11" max="11" width="21.625" style="82" bestFit="1" customWidth="1"/>
    <col min="12" max="12" width="3" style="82" bestFit="1" customWidth="1"/>
    <col min="13" max="13" width="21.625" style="82" bestFit="1" customWidth="1"/>
    <col min="14" max="14" width="3" style="82" bestFit="1" customWidth="1"/>
    <col min="15" max="15" width="21.625" style="82" bestFit="1" customWidth="1"/>
    <col min="16" max="16" width="3" style="82" bestFit="1" customWidth="1"/>
    <col min="17" max="17" width="21.625" style="82" hidden="1" customWidth="1"/>
    <col min="18" max="18" width="3" style="82" hidden="1" customWidth="1"/>
    <col min="19" max="19" width="1" style="82" customWidth="1"/>
    <col min="20" max="20" width="9" style="82"/>
    <col min="21" max="24" width="0" style="82" hidden="1" customWidth="1"/>
    <col min="25" max="16384" width="9" style="82"/>
  </cols>
  <sheetData>
    <row r="9" spans="1:24" ht="24" x14ac:dyDescent="0.25">
      <c r="B9" s="81"/>
      <c r="C9" s="272" t="s">
        <v>343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</row>
    <row r="10" spans="1:24" ht="17.25" x14ac:dyDescent="0.2">
      <c r="B10" s="83"/>
      <c r="C10" s="273" t="s">
        <v>344</v>
      </c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</row>
    <row r="11" spans="1:24" ht="17.25" x14ac:dyDescent="0.2">
      <c r="B11" s="83"/>
      <c r="C11" s="273" t="s">
        <v>345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</row>
    <row r="12" spans="1:24" ht="15.75" customHeight="1" thickBot="1" x14ac:dyDescent="0.2">
      <c r="B12" s="84"/>
      <c r="C12" s="85"/>
      <c r="D12" s="85"/>
      <c r="E12" s="85"/>
      <c r="F12" s="85"/>
      <c r="G12" s="85"/>
      <c r="H12" s="85"/>
      <c r="I12" s="85"/>
      <c r="J12" s="86"/>
      <c r="K12" s="85"/>
      <c r="L12" s="86"/>
      <c r="M12" s="85"/>
      <c r="N12" s="85"/>
      <c r="O12" s="85"/>
      <c r="P12" s="211" t="s">
        <v>333</v>
      </c>
      <c r="Q12" s="85"/>
      <c r="R12" s="86"/>
    </row>
    <row r="13" spans="1:24" ht="12.75" customHeight="1" x14ac:dyDescent="0.15">
      <c r="B13" s="87"/>
      <c r="C13" s="274" t="s">
        <v>0</v>
      </c>
      <c r="D13" s="275"/>
      <c r="E13" s="275"/>
      <c r="F13" s="275"/>
      <c r="G13" s="275"/>
      <c r="H13" s="275"/>
      <c r="I13" s="275"/>
      <c r="J13" s="276"/>
      <c r="K13" s="280" t="s">
        <v>324</v>
      </c>
      <c r="L13" s="275"/>
      <c r="M13" s="88"/>
      <c r="N13" s="88"/>
      <c r="O13" s="88"/>
      <c r="P13" s="89"/>
      <c r="Q13" s="88"/>
      <c r="R13" s="89"/>
    </row>
    <row r="14" spans="1:24" ht="29.25" customHeight="1" thickBot="1" x14ac:dyDescent="0.2">
      <c r="A14" s="80" t="s">
        <v>314</v>
      </c>
      <c r="B14" s="87"/>
      <c r="C14" s="277"/>
      <c r="D14" s="278"/>
      <c r="E14" s="278"/>
      <c r="F14" s="278"/>
      <c r="G14" s="278"/>
      <c r="H14" s="278"/>
      <c r="I14" s="278"/>
      <c r="J14" s="279"/>
      <c r="K14" s="281"/>
      <c r="L14" s="278"/>
      <c r="M14" s="282" t="s">
        <v>325</v>
      </c>
      <c r="N14" s="283"/>
      <c r="O14" s="282" t="s">
        <v>326</v>
      </c>
      <c r="P14" s="284"/>
      <c r="Q14" s="285" t="s">
        <v>132</v>
      </c>
      <c r="R14" s="286"/>
    </row>
    <row r="15" spans="1:24" ht="15.95" customHeight="1" x14ac:dyDescent="0.15">
      <c r="A15" s="80" t="s">
        <v>196</v>
      </c>
      <c r="B15" s="90"/>
      <c r="C15" s="91" t="s">
        <v>197</v>
      </c>
      <c r="D15" s="92"/>
      <c r="E15" s="92"/>
      <c r="F15" s="92"/>
      <c r="G15" s="92"/>
      <c r="H15" s="92"/>
      <c r="I15" s="92"/>
      <c r="J15" s="93"/>
      <c r="K15" s="94">
        <v>47915</v>
      </c>
      <c r="L15" s="95"/>
      <c r="M15" s="94">
        <v>69719</v>
      </c>
      <c r="N15" s="96"/>
      <c r="O15" s="94">
        <v>-21804</v>
      </c>
      <c r="P15" s="98"/>
      <c r="Q15" s="97" t="s">
        <v>340</v>
      </c>
      <c r="R15" s="98"/>
      <c r="U15" s="214">
        <f t="shared" ref="U15:U20" si="0">IF(COUNTIF(V15:X15,"-")=COUNTA(V15:X15),"-",SUM(V15:X15))</f>
        <v>47915075508</v>
      </c>
      <c r="V15" s="214">
        <v>69719057039</v>
      </c>
      <c r="W15" s="214">
        <v>-21803981531</v>
      </c>
      <c r="X15" s="214" t="s">
        <v>11</v>
      </c>
    </row>
    <row r="16" spans="1:24" ht="15.95" customHeight="1" x14ac:dyDescent="0.15">
      <c r="A16" s="80" t="s">
        <v>198</v>
      </c>
      <c r="B16" s="90"/>
      <c r="C16" s="24"/>
      <c r="D16" s="19" t="s">
        <v>199</v>
      </c>
      <c r="E16" s="19"/>
      <c r="F16" s="19"/>
      <c r="G16" s="19"/>
      <c r="H16" s="19"/>
      <c r="I16" s="19"/>
      <c r="J16" s="99"/>
      <c r="K16" s="100">
        <v>-17883</v>
      </c>
      <c r="L16" s="101"/>
      <c r="M16" s="291"/>
      <c r="N16" s="292"/>
      <c r="O16" s="100">
        <v>-17883</v>
      </c>
      <c r="P16" s="106"/>
      <c r="Q16" s="103" t="s">
        <v>341</v>
      </c>
      <c r="R16" s="104"/>
      <c r="U16" s="214">
        <f t="shared" si="0"/>
        <v>-17883150546</v>
      </c>
      <c r="V16" s="214" t="s">
        <v>11</v>
      </c>
      <c r="W16" s="214">
        <v>-17883150546</v>
      </c>
      <c r="X16" s="214" t="s">
        <v>11</v>
      </c>
    </row>
    <row r="17" spans="1:24" ht="15.95" customHeight="1" x14ac:dyDescent="0.15">
      <c r="A17" s="80" t="s">
        <v>200</v>
      </c>
      <c r="B17" s="87"/>
      <c r="C17" s="105"/>
      <c r="D17" s="99" t="s">
        <v>201</v>
      </c>
      <c r="E17" s="99"/>
      <c r="F17" s="99"/>
      <c r="G17" s="99"/>
      <c r="H17" s="99"/>
      <c r="I17" s="99"/>
      <c r="J17" s="99"/>
      <c r="K17" s="100">
        <v>16846</v>
      </c>
      <c r="L17" s="101"/>
      <c r="M17" s="293"/>
      <c r="N17" s="294"/>
      <c r="O17" s="100">
        <v>16846</v>
      </c>
      <c r="P17" s="106"/>
      <c r="Q17" s="103" t="s">
        <v>11</v>
      </c>
      <c r="R17" s="106"/>
      <c r="U17" s="214">
        <f t="shared" si="0"/>
        <v>16846065998</v>
      </c>
      <c r="V17" s="214" t="s">
        <v>11</v>
      </c>
      <c r="W17" s="214">
        <f>IF(COUNTIF(W18:W19,"-")=COUNTA(W18:W19),"-",SUM(W18:W19))</f>
        <v>16846065998</v>
      </c>
      <c r="X17" s="214" t="s">
        <v>11</v>
      </c>
    </row>
    <row r="18" spans="1:24" ht="15.95" customHeight="1" x14ac:dyDescent="0.15">
      <c r="A18" s="80" t="s">
        <v>202</v>
      </c>
      <c r="B18" s="87"/>
      <c r="C18" s="107"/>
      <c r="D18" s="99"/>
      <c r="E18" s="108" t="s">
        <v>203</v>
      </c>
      <c r="F18" s="108"/>
      <c r="G18" s="108"/>
      <c r="H18" s="108"/>
      <c r="I18" s="108"/>
      <c r="J18" s="99"/>
      <c r="K18" s="100">
        <v>12351</v>
      </c>
      <c r="L18" s="101"/>
      <c r="M18" s="293"/>
      <c r="N18" s="294"/>
      <c r="O18" s="100">
        <v>12351</v>
      </c>
      <c r="P18" s="106"/>
      <c r="Q18" s="103" t="s">
        <v>341</v>
      </c>
      <c r="R18" s="106"/>
      <c r="U18" s="214">
        <f t="shared" si="0"/>
        <v>12351066686</v>
      </c>
      <c r="V18" s="214" t="s">
        <v>11</v>
      </c>
      <c r="W18" s="214">
        <v>12351066686</v>
      </c>
      <c r="X18" s="214" t="s">
        <v>11</v>
      </c>
    </row>
    <row r="19" spans="1:24" ht="15.95" customHeight="1" x14ac:dyDescent="0.15">
      <c r="A19" s="80" t="s">
        <v>204</v>
      </c>
      <c r="B19" s="87"/>
      <c r="C19" s="109"/>
      <c r="D19" s="110"/>
      <c r="E19" s="110" t="s">
        <v>205</v>
      </c>
      <c r="F19" s="110"/>
      <c r="G19" s="110"/>
      <c r="H19" s="110"/>
      <c r="I19" s="110"/>
      <c r="J19" s="111"/>
      <c r="K19" s="112">
        <v>4495</v>
      </c>
      <c r="L19" s="113"/>
      <c r="M19" s="295"/>
      <c r="N19" s="296"/>
      <c r="O19" s="112">
        <v>4495</v>
      </c>
      <c r="P19" s="116"/>
      <c r="Q19" s="115" t="s">
        <v>340</v>
      </c>
      <c r="R19" s="116"/>
      <c r="U19" s="214">
        <f t="shared" si="0"/>
        <v>4494999312</v>
      </c>
      <c r="V19" s="214" t="s">
        <v>11</v>
      </c>
      <c r="W19" s="214">
        <v>4494999312</v>
      </c>
      <c r="X19" s="214" t="s">
        <v>11</v>
      </c>
    </row>
    <row r="20" spans="1:24" ht="15.95" customHeight="1" x14ac:dyDescent="0.15">
      <c r="A20" s="80" t="s">
        <v>206</v>
      </c>
      <c r="B20" s="87"/>
      <c r="C20" s="117"/>
      <c r="D20" s="118" t="s">
        <v>207</v>
      </c>
      <c r="E20" s="119"/>
      <c r="F20" s="118"/>
      <c r="G20" s="118"/>
      <c r="H20" s="118"/>
      <c r="I20" s="118"/>
      <c r="J20" s="120"/>
      <c r="K20" s="121">
        <v>-1037</v>
      </c>
      <c r="L20" s="122"/>
      <c r="M20" s="297"/>
      <c r="N20" s="298"/>
      <c r="O20" s="121">
        <v>-1037</v>
      </c>
      <c r="P20" s="124"/>
      <c r="Q20" s="123" t="s">
        <v>11</v>
      </c>
      <c r="R20" s="124"/>
      <c r="U20" s="214">
        <f t="shared" si="0"/>
        <v>-1037084548</v>
      </c>
      <c r="V20" s="214" t="s">
        <v>11</v>
      </c>
      <c r="W20" s="214">
        <f>IF(COUNTIF(W16:W17,"-")=COUNTA(W16:W17),"-",SUM(W16:W17))</f>
        <v>-1037084548</v>
      </c>
      <c r="X20" s="214" t="s">
        <v>11</v>
      </c>
    </row>
    <row r="21" spans="1:24" ht="15.95" customHeight="1" x14ac:dyDescent="0.15">
      <c r="A21" s="80" t="s">
        <v>208</v>
      </c>
      <c r="B21" s="87"/>
      <c r="C21" s="24"/>
      <c r="D21" s="125" t="s">
        <v>327</v>
      </c>
      <c r="E21" s="125"/>
      <c r="F21" s="125"/>
      <c r="G21" s="108"/>
      <c r="H21" s="108"/>
      <c r="I21" s="108"/>
      <c r="J21" s="99"/>
      <c r="K21" s="287"/>
      <c r="L21" s="288"/>
      <c r="M21" s="100">
        <v>138</v>
      </c>
      <c r="N21" s="102"/>
      <c r="O21" s="100">
        <v>-138</v>
      </c>
      <c r="P21" s="106"/>
      <c r="Q21" s="299" t="s">
        <v>11</v>
      </c>
      <c r="R21" s="300"/>
      <c r="U21" s="214">
        <v>0</v>
      </c>
      <c r="V21" s="214">
        <f>IF(COUNTA(V22:V25)=COUNTIF(V22:V25,"-"),"-",SUM(V22,V24,V23,V25))</f>
        <v>137703715</v>
      </c>
      <c r="W21" s="214">
        <f>IF(COUNTA(W22:W25)=COUNTIF(W22:W25,"-"),"-",SUM(W22,W24,W23,W25))</f>
        <v>-137703715</v>
      </c>
      <c r="X21" s="214" t="s">
        <v>11</v>
      </c>
    </row>
    <row r="22" spans="1:24" ht="15.95" customHeight="1" x14ac:dyDescent="0.15">
      <c r="A22" s="80" t="s">
        <v>209</v>
      </c>
      <c r="B22" s="87"/>
      <c r="C22" s="24"/>
      <c r="D22" s="125"/>
      <c r="E22" s="125" t="s">
        <v>210</v>
      </c>
      <c r="F22" s="108"/>
      <c r="G22" s="108"/>
      <c r="H22" s="108"/>
      <c r="I22" s="108"/>
      <c r="J22" s="99"/>
      <c r="K22" s="287"/>
      <c r="L22" s="288"/>
      <c r="M22" s="100">
        <v>4009</v>
      </c>
      <c r="N22" s="102"/>
      <c r="O22" s="100">
        <v>-4009</v>
      </c>
      <c r="P22" s="106"/>
      <c r="Q22" s="289" t="s">
        <v>11</v>
      </c>
      <c r="R22" s="290"/>
      <c r="U22" s="214">
        <v>0</v>
      </c>
      <c r="V22" s="214">
        <v>4008752152</v>
      </c>
      <c r="W22" s="214">
        <v>-4008752152</v>
      </c>
      <c r="X22" s="214" t="s">
        <v>11</v>
      </c>
    </row>
    <row r="23" spans="1:24" ht="15.95" customHeight="1" x14ac:dyDescent="0.15">
      <c r="A23" s="80" t="s">
        <v>211</v>
      </c>
      <c r="B23" s="87"/>
      <c r="C23" s="24"/>
      <c r="D23" s="125"/>
      <c r="E23" s="125" t="s">
        <v>212</v>
      </c>
      <c r="F23" s="125"/>
      <c r="G23" s="108"/>
      <c r="H23" s="108"/>
      <c r="I23" s="108"/>
      <c r="J23" s="99"/>
      <c r="K23" s="287"/>
      <c r="L23" s="288"/>
      <c r="M23" s="100">
        <v>-2969</v>
      </c>
      <c r="N23" s="102"/>
      <c r="O23" s="100">
        <v>2969</v>
      </c>
      <c r="P23" s="106"/>
      <c r="Q23" s="289" t="s">
        <v>11</v>
      </c>
      <c r="R23" s="290"/>
      <c r="U23" s="214">
        <v>0</v>
      </c>
      <c r="V23" s="214">
        <v>-2968793497</v>
      </c>
      <c r="W23" s="214">
        <v>2968793497</v>
      </c>
      <c r="X23" s="214" t="s">
        <v>11</v>
      </c>
    </row>
    <row r="24" spans="1:24" ht="15.95" customHeight="1" x14ac:dyDescent="0.15">
      <c r="A24" s="80" t="s">
        <v>213</v>
      </c>
      <c r="B24" s="87"/>
      <c r="C24" s="24"/>
      <c r="D24" s="125"/>
      <c r="E24" s="125" t="s">
        <v>214</v>
      </c>
      <c r="F24" s="125"/>
      <c r="G24" s="108"/>
      <c r="H24" s="108"/>
      <c r="I24" s="108"/>
      <c r="J24" s="99"/>
      <c r="K24" s="287"/>
      <c r="L24" s="288"/>
      <c r="M24" s="100">
        <v>816</v>
      </c>
      <c r="N24" s="102"/>
      <c r="O24" s="100">
        <v>-816</v>
      </c>
      <c r="P24" s="106"/>
      <c r="Q24" s="289" t="s">
        <v>11</v>
      </c>
      <c r="R24" s="290"/>
      <c r="U24" s="214">
        <v>0</v>
      </c>
      <c r="V24" s="214">
        <v>816187520</v>
      </c>
      <c r="W24" s="214">
        <v>-816187520</v>
      </c>
      <c r="X24" s="214" t="s">
        <v>11</v>
      </c>
    </row>
    <row r="25" spans="1:24" ht="15.95" customHeight="1" x14ac:dyDescent="0.15">
      <c r="A25" s="80" t="s">
        <v>215</v>
      </c>
      <c r="B25" s="87"/>
      <c r="C25" s="24"/>
      <c r="D25" s="125"/>
      <c r="E25" s="125" t="s">
        <v>216</v>
      </c>
      <c r="F25" s="125"/>
      <c r="G25" s="108"/>
      <c r="H25" s="20"/>
      <c r="I25" s="108"/>
      <c r="J25" s="99"/>
      <c r="K25" s="287"/>
      <c r="L25" s="288"/>
      <c r="M25" s="100">
        <v>-1718</v>
      </c>
      <c r="N25" s="102"/>
      <c r="O25" s="100">
        <v>1718</v>
      </c>
      <c r="P25" s="106"/>
      <c r="Q25" s="289" t="s">
        <v>11</v>
      </c>
      <c r="R25" s="290"/>
      <c r="U25" s="214">
        <v>0</v>
      </c>
      <c r="V25" s="214">
        <v>-1718442460</v>
      </c>
      <c r="W25" s="214">
        <v>1718442460</v>
      </c>
      <c r="X25" s="214" t="s">
        <v>11</v>
      </c>
    </row>
    <row r="26" spans="1:24" ht="15.95" customHeight="1" x14ac:dyDescent="0.15">
      <c r="A26" s="80" t="s">
        <v>217</v>
      </c>
      <c r="B26" s="87"/>
      <c r="C26" s="24"/>
      <c r="D26" s="125" t="s">
        <v>218</v>
      </c>
      <c r="E26" s="108"/>
      <c r="F26" s="108"/>
      <c r="G26" s="108"/>
      <c r="H26" s="108"/>
      <c r="I26" s="108"/>
      <c r="J26" s="99"/>
      <c r="K26" s="100" t="s">
        <v>11</v>
      </c>
      <c r="L26" s="101"/>
      <c r="M26" s="100" t="s">
        <v>341</v>
      </c>
      <c r="N26" s="102"/>
      <c r="O26" s="293"/>
      <c r="P26" s="303"/>
      <c r="Q26" s="304" t="s">
        <v>11</v>
      </c>
      <c r="R26" s="303"/>
      <c r="U26" s="214" t="str">
        <f>IF(COUNTIF(V26:X26,"-")=COUNTA(V26:X26),"-",SUM(V26:X26))</f>
        <v>-</v>
      </c>
      <c r="V26" s="214" t="s">
        <v>341</v>
      </c>
      <c r="W26" s="214" t="s">
        <v>11</v>
      </c>
      <c r="X26" s="214" t="s">
        <v>11</v>
      </c>
    </row>
    <row r="27" spans="1:24" ht="15.95" customHeight="1" x14ac:dyDescent="0.15">
      <c r="A27" s="80" t="s">
        <v>219</v>
      </c>
      <c r="B27" s="87"/>
      <c r="C27" s="24"/>
      <c r="D27" s="125" t="s">
        <v>220</v>
      </c>
      <c r="E27" s="125"/>
      <c r="F27" s="108"/>
      <c r="G27" s="108"/>
      <c r="H27" s="108"/>
      <c r="I27" s="108"/>
      <c r="J27" s="99"/>
      <c r="K27" s="100">
        <v>334</v>
      </c>
      <c r="L27" s="101"/>
      <c r="M27" s="100">
        <v>334</v>
      </c>
      <c r="N27" s="102"/>
      <c r="O27" s="293"/>
      <c r="P27" s="303"/>
      <c r="Q27" s="304" t="s">
        <v>11</v>
      </c>
      <c r="R27" s="303"/>
      <c r="U27" s="214">
        <f>IF(COUNTIF(V27:X27,"-")=COUNTA(V27:X27),"-",SUM(V27:X27))</f>
        <v>334298379</v>
      </c>
      <c r="V27" s="214">
        <v>334298379</v>
      </c>
      <c r="W27" s="214" t="s">
        <v>11</v>
      </c>
      <c r="X27" s="214" t="s">
        <v>11</v>
      </c>
    </row>
    <row r="28" spans="1:24" ht="15.95" customHeight="1" x14ac:dyDescent="0.15">
      <c r="A28" s="80" t="s">
        <v>222</v>
      </c>
      <c r="B28" s="87"/>
      <c r="C28" s="109"/>
      <c r="D28" s="110" t="s">
        <v>35</v>
      </c>
      <c r="E28" s="110"/>
      <c r="F28" s="110"/>
      <c r="G28" s="126"/>
      <c r="H28" s="126"/>
      <c r="I28" s="126"/>
      <c r="J28" s="111"/>
      <c r="K28" s="112" t="s">
        <v>11</v>
      </c>
      <c r="L28" s="113"/>
      <c r="M28" s="112" t="s">
        <v>340</v>
      </c>
      <c r="N28" s="114"/>
      <c r="O28" s="112" t="s">
        <v>346</v>
      </c>
      <c r="P28" s="116"/>
      <c r="Q28" s="301" t="s">
        <v>11</v>
      </c>
      <c r="R28" s="302"/>
      <c r="S28" s="127"/>
      <c r="U28" s="214" t="str">
        <f>IF(COUNTIF(V28:X28,"-")=COUNTA(V28:X28),"-",SUM(V28:X28))</f>
        <v>-</v>
      </c>
      <c r="V28" s="214" t="s">
        <v>341</v>
      </c>
      <c r="W28" s="214" t="s">
        <v>340</v>
      </c>
      <c r="X28" s="214" t="s">
        <v>11</v>
      </c>
    </row>
    <row r="29" spans="1:24" ht="15.95" customHeight="1" thickBot="1" x14ac:dyDescent="0.2">
      <c r="A29" s="80" t="s">
        <v>223</v>
      </c>
      <c r="B29" s="87"/>
      <c r="C29" s="128"/>
      <c r="D29" s="129" t="s">
        <v>224</v>
      </c>
      <c r="E29" s="129"/>
      <c r="F29" s="130"/>
      <c r="G29" s="130"/>
      <c r="H29" s="131"/>
      <c r="I29" s="130"/>
      <c r="J29" s="132"/>
      <c r="K29" s="133">
        <v>-703</v>
      </c>
      <c r="L29" s="134"/>
      <c r="M29" s="133">
        <v>472</v>
      </c>
      <c r="N29" s="135"/>
      <c r="O29" s="133">
        <v>-1175</v>
      </c>
      <c r="P29" s="212"/>
      <c r="Q29" s="136" t="s">
        <v>11</v>
      </c>
      <c r="R29" s="137"/>
      <c r="S29" s="127"/>
      <c r="U29" s="214">
        <f>IF(COUNTIF(V29:X29,"-")=COUNTA(V29:X29),"-",SUM(V29:X29))</f>
        <v>-702786169</v>
      </c>
      <c r="V29" s="214">
        <f>IF(AND(V21="-",COUNTIF(V26:V27,"-")=COUNTA(V26:V27),V28="-"),"-",SUM(V21,V26:V27,V28))</f>
        <v>472002094</v>
      </c>
      <c r="W29" s="214">
        <f>IF(AND(W20="-",W21="-",COUNTIF(W26:W27,"-")=COUNTA(W26:W27),W28="-"),"-",SUM(W20,W21,W26:W27,W28))</f>
        <v>-1174788263</v>
      </c>
      <c r="X29" s="214" t="s">
        <v>11</v>
      </c>
    </row>
    <row r="30" spans="1:24" ht="15.95" customHeight="1" thickBot="1" x14ac:dyDescent="0.2">
      <c r="A30" s="80" t="s">
        <v>225</v>
      </c>
      <c r="B30" s="87"/>
      <c r="C30" s="138" t="s">
        <v>226</v>
      </c>
      <c r="D30" s="139"/>
      <c r="E30" s="139"/>
      <c r="F30" s="139"/>
      <c r="G30" s="140"/>
      <c r="H30" s="140"/>
      <c r="I30" s="140"/>
      <c r="J30" s="141"/>
      <c r="K30" s="142">
        <v>47212</v>
      </c>
      <c r="L30" s="143"/>
      <c r="M30" s="142">
        <v>70191</v>
      </c>
      <c r="N30" s="144"/>
      <c r="O30" s="142">
        <v>-22979</v>
      </c>
      <c r="P30" s="213"/>
      <c r="Q30" s="145" t="s">
        <v>11</v>
      </c>
      <c r="R30" s="146"/>
      <c r="S30" s="127"/>
      <c r="U30" s="214">
        <f>IF(COUNTIF(V30:X30,"-")=COUNTA(V30:X30),"-",SUM(V30:X30))</f>
        <v>47212289339</v>
      </c>
      <c r="V30" s="214">
        <v>70191059133</v>
      </c>
      <c r="W30" s="214">
        <v>-22978769794</v>
      </c>
      <c r="X30" s="214" t="s">
        <v>11</v>
      </c>
    </row>
    <row r="31" spans="1:24" ht="6.75" customHeight="1" x14ac:dyDescent="0.15">
      <c r="B31" s="87"/>
      <c r="C31" s="147"/>
      <c r="D31" s="148"/>
      <c r="E31" s="148"/>
      <c r="F31" s="148"/>
      <c r="G31" s="148"/>
      <c r="H31" s="148"/>
      <c r="I31" s="148"/>
      <c r="J31" s="148"/>
      <c r="K31" s="87"/>
      <c r="L31" s="87"/>
      <c r="M31" s="87"/>
      <c r="N31" s="87"/>
      <c r="O31" s="87"/>
      <c r="P31" s="87"/>
      <c r="Q31" s="87"/>
      <c r="R31" s="19"/>
      <c r="S31" s="127"/>
    </row>
    <row r="32" spans="1:24" ht="15.6" customHeight="1" x14ac:dyDescent="0.15">
      <c r="B32" s="87"/>
      <c r="C32" s="149"/>
      <c r="D32" s="150" t="s">
        <v>323</v>
      </c>
      <c r="F32" s="151"/>
      <c r="G32" s="152"/>
      <c r="H32" s="151"/>
      <c r="I32" s="151"/>
      <c r="J32" s="149"/>
      <c r="K32" s="87"/>
      <c r="L32" s="87"/>
      <c r="M32" s="87"/>
      <c r="N32" s="87"/>
      <c r="O32" s="87"/>
      <c r="P32" s="87"/>
      <c r="Q32" s="87"/>
      <c r="R32" s="19"/>
      <c r="S32" s="127"/>
    </row>
  </sheetData>
  <mergeCells count="28">
    <mergeCell ref="Q28:R28"/>
    <mergeCell ref="K25:L25"/>
    <mergeCell ref="Q25:R25"/>
    <mergeCell ref="O26:P26"/>
    <mergeCell ref="Q26:R26"/>
    <mergeCell ref="O27:P27"/>
    <mergeCell ref="Q27:R27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8:Q69"/>
  <sheetViews>
    <sheetView topLeftCell="B1" zoomScale="85" zoomScaleNormal="85" workbookViewId="0">
      <selection activeCell="O25" sqref="O25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0" customWidth="1"/>
    <col min="16" max="16" width="9" style="6"/>
    <col min="17" max="17" width="0" style="6" hidden="1" customWidth="1"/>
    <col min="18" max="16384" width="9" style="6"/>
  </cols>
  <sheetData>
    <row r="8" spans="1:17" s="50" customFormat="1" x14ac:dyDescent="0.15">
      <c r="A8" s="1"/>
      <c r="B8" s="153"/>
      <c r="C8" s="153"/>
      <c r="D8" s="49"/>
      <c r="E8" s="49"/>
      <c r="F8" s="49"/>
      <c r="G8" s="49"/>
      <c r="H8" s="49"/>
      <c r="I8" s="3"/>
      <c r="J8" s="3"/>
      <c r="K8" s="3"/>
      <c r="L8" s="3"/>
      <c r="M8" s="3"/>
      <c r="N8" s="3"/>
    </row>
    <row r="9" spans="1:17" s="50" customFormat="1" ht="24" x14ac:dyDescent="0.15">
      <c r="A9" s="1"/>
      <c r="B9" s="154"/>
      <c r="C9" s="314" t="s">
        <v>347</v>
      </c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</row>
    <row r="10" spans="1:17" s="50" customFormat="1" ht="14.25" x14ac:dyDescent="0.15">
      <c r="A10" s="155"/>
      <c r="B10" s="156"/>
      <c r="C10" s="315" t="s">
        <v>344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</row>
    <row r="11" spans="1:17" s="50" customFormat="1" ht="14.25" x14ac:dyDescent="0.15">
      <c r="A11" s="155"/>
      <c r="B11" s="156"/>
      <c r="C11" s="315" t="s">
        <v>339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17" s="50" customFormat="1" ht="14.25" thickBot="1" x14ac:dyDescent="0.2">
      <c r="A12" s="155"/>
      <c r="B12" s="156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8" t="s">
        <v>333</v>
      </c>
    </row>
    <row r="13" spans="1:17" s="50" customFormat="1" x14ac:dyDescent="0.15">
      <c r="A13" s="155"/>
      <c r="B13" s="156"/>
      <c r="C13" s="316" t="s">
        <v>0</v>
      </c>
      <c r="D13" s="317"/>
      <c r="E13" s="317"/>
      <c r="F13" s="317"/>
      <c r="G13" s="317"/>
      <c r="H13" s="317"/>
      <c r="I13" s="317"/>
      <c r="J13" s="318"/>
      <c r="K13" s="318"/>
      <c r="L13" s="319"/>
      <c r="M13" s="323" t="s">
        <v>316</v>
      </c>
      <c r="N13" s="324"/>
    </row>
    <row r="14" spans="1:17" s="50" customFormat="1" ht="14.25" thickBot="1" x14ac:dyDescent="0.2">
      <c r="A14" s="155" t="s">
        <v>314</v>
      </c>
      <c r="B14" s="156"/>
      <c r="C14" s="320"/>
      <c r="D14" s="321"/>
      <c r="E14" s="321"/>
      <c r="F14" s="321"/>
      <c r="G14" s="321"/>
      <c r="H14" s="321"/>
      <c r="I14" s="321"/>
      <c r="J14" s="321"/>
      <c r="K14" s="321"/>
      <c r="L14" s="322"/>
      <c r="M14" s="325"/>
      <c r="N14" s="326"/>
    </row>
    <row r="15" spans="1:17" s="50" customFormat="1" x14ac:dyDescent="0.15">
      <c r="A15" s="159"/>
      <c r="B15" s="160"/>
      <c r="C15" s="161" t="s">
        <v>328</v>
      </c>
      <c r="D15" s="162"/>
      <c r="E15" s="162"/>
      <c r="F15" s="163"/>
      <c r="G15" s="163"/>
      <c r="H15" s="164"/>
      <c r="I15" s="163"/>
      <c r="J15" s="164"/>
      <c r="K15" s="164"/>
      <c r="L15" s="165"/>
      <c r="M15" s="166"/>
      <c r="N15" s="215"/>
    </row>
    <row r="16" spans="1:17" s="50" customFormat="1" x14ac:dyDescent="0.15">
      <c r="A16" s="1" t="s">
        <v>229</v>
      </c>
      <c r="B16" s="3"/>
      <c r="C16" s="167"/>
      <c r="D16" s="168" t="s">
        <v>230</v>
      </c>
      <c r="E16" s="168"/>
      <c r="F16" s="169"/>
      <c r="G16" s="169"/>
      <c r="H16" s="157"/>
      <c r="I16" s="169"/>
      <c r="J16" s="157"/>
      <c r="K16" s="157"/>
      <c r="L16" s="170"/>
      <c r="M16" s="171">
        <v>16619</v>
      </c>
      <c r="N16" s="216"/>
      <c r="Q16" s="50">
        <f>IF(AND(Q17="-",Q22="-"),"-",SUM(Q17,Q22))</f>
        <v>16619212287</v>
      </c>
    </row>
    <row r="17" spans="1:17" s="50" customFormat="1" x14ac:dyDescent="0.15">
      <c r="A17" s="1" t="s">
        <v>231</v>
      </c>
      <c r="B17" s="3"/>
      <c r="C17" s="167"/>
      <c r="D17" s="168"/>
      <c r="E17" s="168" t="s">
        <v>232</v>
      </c>
      <c r="F17" s="169"/>
      <c r="G17" s="169"/>
      <c r="H17" s="169"/>
      <c r="I17" s="169"/>
      <c r="J17" s="157"/>
      <c r="K17" s="157"/>
      <c r="L17" s="170"/>
      <c r="M17" s="171">
        <v>9017</v>
      </c>
      <c r="N17" s="216"/>
      <c r="Q17" s="50">
        <f>IF(COUNTIF(Q18:Q21,"-")=COUNTA(Q18:Q21),"-",SUM(Q18:Q21))</f>
        <v>9016728111</v>
      </c>
    </row>
    <row r="18" spans="1:17" s="50" customFormat="1" x14ac:dyDescent="0.15">
      <c r="A18" s="1" t="s">
        <v>233</v>
      </c>
      <c r="B18" s="3"/>
      <c r="C18" s="167"/>
      <c r="D18" s="168"/>
      <c r="E18" s="168"/>
      <c r="F18" s="169" t="s">
        <v>234</v>
      </c>
      <c r="G18" s="169"/>
      <c r="H18" s="169"/>
      <c r="I18" s="169"/>
      <c r="J18" s="157"/>
      <c r="K18" s="157"/>
      <c r="L18" s="170"/>
      <c r="M18" s="171">
        <v>3349</v>
      </c>
      <c r="N18" s="216"/>
      <c r="Q18" s="50">
        <v>3348816660</v>
      </c>
    </row>
    <row r="19" spans="1:17" s="50" customFormat="1" x14ac:dyDescent="0.15">
      <c r="A19" s="1" t="s">
        <v>235</v>
      </c>
      <c r="B19" s="3"/>
      <c r="C19" s="167"/>
      <c r="D19" s="168"/>
      <c r="E19" s="168"/>
      <c r="F19" s="169" t="s">
        <v>236</v>
      </c>
      <c r="G19" s="169"/>
      <c r="H19" s="169"/>
      <c r="I19" s="169"/>
      <c r="J19" s="157"/>
      <c r="K19" s="157"/>
      <c r="L19" s="170"/>
      <c r="M19" s="171">
        <v>5325</v>
      </c>
      <c r="N19" s="216"/>
      <c r="Q19" s="50">
        <v>5325349958</v>
      </c>
    </row>
    <row r="20" spans="1:17" s="50" customFormat="1" x14ac:dyDescent="0.15">
      <c r="A20" s="1" t="s">
        <v>237</v>
      </c>
      <c r="B20" s="3"/>
      <c r="C20" s="172"/>
      <c r="D20" s="157"/>
      <c r="E20" s="157"/>
      <c r="F20" s="157" t="s">
        <v>238</v>
      </c>
      <c r="G20" s="157"/>
      <c r="H20" s="157"/>
      <c r="I20" s="157"/>
      <c r="J20" s="157"/>
      <c r="K20" s="157"/>
      <c r="L20" s="170"/>
      <c r="M20" s="171" t="s">
        <v>340</v>
      </c>
      <c r="N20" s="216"/>
      <c r="Q20" s="50" t="s">
        <v>11</v>
      </c>
    </row>
    <row r="21" spans="1:17" s="50" customFormat="1" x14ac:dyDescent="0.15">
      <c r="A21" s="1" t="s">
        <v>239</v>
      </c>
      <c r="B21" s="3"/>
      <c r="C21" s="173"/>
      <c r="D21" s="174"/>
      <c r="E21" s="157"/>
      <c r="F21" s="174" t="s">
        <v>240</v>
      </c>
      <c r="G21" s="174"/>
      <c r="H21" s="174"/>
      <c r="I21" s="174"/>
      <c r="J21" s="157"/>
      <c r="K21" s="157"/>
      <c r="L21" s="170"/>
      <c r="M21" s="171">
        <v>343</v>
      </c>
      <c r="N21" s="216"/>
      <c r="Q21" s="50">
        <v>342561493</v>
      </c>
    </row>
    <row r="22" spans="1:17" s="50" customFormat="1" x14ac:dyDescent="0.15">
      <c r="A22" s="1" t="s">
        <v>241</v>
      </c>
      <c r="B22" s="3"/>
      <c r="C22" s="172"/>
      <c r="D22" s="174"/>
      <c r="E22" s="157" t="s">
        <v>242</v>
      </c>
      <c r="F22" s="174"/>
      <c r="G22" s="174"/>
      <c r="H22" s="174"/>
      <c r="I22" s="174"/>
      <c r="J22" s="157"/>
      <c r="K22" s="157"/>
      <c r="L22" s="170"/>
      <c r="M22" s="171">
        <v>7602</v>
      </c>
      <c r="N22" s="216"/>
      <c r="Q22" s="50">
        <f>IF(COUNTIF(Q23:Q26,"-")=COUNTA(Q23:Q26),"-",SUM(Q23:Q26))</f>
        <v>7602484176</v>
      </c>
    </row>
    <row r="23" spans="1:17" s="50" customFormat="1" x14ac:dyDescent="0.15">
      <c r="A23" s="1" t="s">
        <v>243</v>
      </c>
      <c r="B23" s="3"/>
      <c r="C23" s="172"/>
      <c r="D23" s="174"/>
      <c r="E23" s="174"/>
      <c r="F23" s="157" t="s">
        <v>244</v>
      </c>
      <c r="G23" s="174"/>
      <c r="H23" s="174"/>
      <c r="I23" s="174"/>
      <c r="J23" s="157"/>
      <c r="K23" s="157"/>
      <c r="L23" s="170"/>
      <c r="M23" s="171">
        <v>3801</v>
      </c>
      <c r="N23" s="216"/>
      <c r="Q23" s="50">
        <v>3801181754</v>
      </c>
    </row>
    <row r="24" spans="1:17" s="50" customFormat="1" x14ac:dyDescent="0.15">
      <c r="A24" s="1" t="s">
        <v>245</v>
      </c>
      <c r="B24" s="3"/>
      <c r="C24" s="172"/>
      <c r="D24" s="174"/>
      <c r="E24" s="174"/>
      <c r="F24" s="157" t="s">
        <v>246</v>
      </c>
      <c r="G24" s="174"/>
      <c r="H24" s="174"/>
      <c r="I24" s="174"/>
      <c r="J24" s="157"/>
      <c r="K24" s="157"/>
      <c r="L24" s="170"/>
      <c r="M24" s="171">
        <v>2412</v>
      </c>
      <c r="N24" s="216"/>
      <c r="Q24" s="50">
        <v>2412290666</v>
      </c>
    </row>
    <row r="25" spans="1:17" s="50" customFormat="1" x14ac:dyDescent="0.15">
      <c r="A25" s="1" t="s">
        <v>247</v>
      </c>
      <c r="B25" s="3"/>
      <c r="C25" s="172"/>
      <c r="D25" s="157"/>
      <c r="E25" s="174"/>
      <c r="F25" s="157" t="s">
        <v>248</v>
      </c>
      <c r="G25" s="174"/>
      <c r="H25" s="174"/>
      <c r="I25" s="174"/>
      <c r="J25" s="157"/>
      <c r="K25" s="157"/>
      <c r="L25" s="170"/>
      <c r="M25" s="171">
        <v>1372</v>
      </c>
      <c r="N25" s="216"/>
      <c r="Q25" s="50">
        <v>1371808282</v>
      </c>
    </row>
    <row r="26" spans="1:17" s="50" customFormat="1" x14ac:dyDescent="0.15">
      <c r="A26" s="1" t="s">
        <v>249</v>
      </c>
      <c r="B26" s="3"/>
      <c r="C26" s="172"/>
      <c r="D26" s="157"/>
      <c r="E26" s="175"/>
      <c r="F26" s="174" t="s">
        <v>240</v>
      </c>
      <c r="G26" s="157"/>
      <c r="H26" s="174"/>
      <c r="I26" s="174"/>
      <c r="J26" s="157"/>
      <c r="K26" s="157"/>
      <c r="L26" s="170"/>
      <c r="M26" s="171">
        <v>17</v>
      </c>
      <c r="N26" s="216"/>
      <c r="Q26" s="50">
        <v>17203474</v>
      </c>
    </row>
    <row r="27" spans="1:17" s="50" customFormat="1" x14ac:dyDescent="0.15">
      <c r="A27" s="1" t="s">
        <v>250</v>
      </c>
      <c r="B27" s="3"/>
      <c r="C27" s="172"/>
      <c r="D27" s="157" t="s">
        <v>251</v>
      </c>
      <c r="E27" s="175"/>
      <c r="F27" s="174"/>
      <c r="G27" s="174"/>
      <c r="H27" s="174"/>
      <c r="I27" s="174"/>
      <c r="J27" s="157"/>
      <c r="K27" s="157"/>
      <c r="L27" s="170"/>
      <c r="M27" s="171">
        <v>17320</v>
      </c>
      <c r="N27" s="216"/>
      <c r="Q27" s="50">
        <f>IF(COUNTIF(Q28:Q31,"-")=COUNTA(Q28:Q31),"-",SUM(Q28:Q31))</f>
        <v>17320015308</v>
      </c>
    </row>
    <row r="28" spans="1:17" s="50" customFormat="1" x14ac:dyDescent="0.15">
      <c r="A28" s="1" t="s">
        <v>252</v>
      </c>
      <c r="B28" s="3"/>
      <c r="C28" s="172"/>
      <c r="D28" s="157"/>
      <c r="E28" s="175" t="s">
        <v>253</v>
      </c>
      <c r="F28" s="174"/>
      <c r="G28" s="174"/>
      <c r="H28" s="174"/>
      <c r="I28" s="174"/>
      <c r="J28" s="157"/>
      <c r="K28" s="157"/>
      <c r="L28" s="170"/>
      <c r="M28" s="171">
        <v>12379</v>
      </c>
      <c r="N28" s="216"/>
      <c r="Q28" s="50">
        <v>12379367977</v>
      </c>
    </row>
    <row r="29" spans="1:17" s="50" customFormat="1" x14ac:dyDescent="0.15">
      <c r="A29" s="1" t="s">
        <v>254</v>
      </c>
      <c r="B29" s="3"/>
      <c r="C29" s="172"/>
      <c r="D29" s="157"/>
      <c r="E29" s="175" t="s">
        <v>255</v>
      </c>
      <c r="F29" s="174"/>
      <c r="G29" s="174"/>
      <c r="H29" s="174"/>
      <c r="I29" s="174"/>
      <c r="J29" s="157"/>
      <c r="K29" s="157"/>
      <c r="L29" s="170"/>
      <c r="M29" s="171">
        <v>4065</v>
      </c>
      <c r="N29" s="216"/>
      <c r="Q29" s="50">
        <v>4064684008</v>
      </c>
    </row>
    <row r="30" spans="1:17" s="50" customFormat="1" x14ac:dyDescent="0.15">
      <c r="A30" s="1" t="s">
        <v>256</v>
      </c>
      <c r="B30" s="3"/>
      <c r="C30" s="172"/>
      <c r="D30" s="157"/>
      <c r="E30" s="175" t="s">
        <v>257</v>
      </c>
      <c r="F30" s="174"/>
      <c r="G30" s="174"/>
      <c r="H30" s="174"/>
      <c r="I30" s="174"/>
      <c r="J30" s="157"/>
      <c r="K30" s="157"/>
      <c r="L30" s="170"/>
      <c r="M30" s="171">
        <v>174</v>
      </c>
      <c r="N30" s="216"/>
      <c r="Q30" s="50">
        <v>174136494</v>
      </c>
    </row>
    <row r="31" spans="1:17" s="50" customFormat="1" x14ac:dyDescent="0.15">
      <c r="A31" s="1" t="s">
        <v>258</v>
      </c>
      <c r="B31" s="3"/>
      <c r="C31" s="172"/>
      <c r="D31" s="157"/>
      <c r="E31" s="175" t="s">
        <v>259</v>
      </c>
      <c r="F31" s="174"/>
      <c r="G31" s="174"/>
      <c r="H31" s="174"/>
      <c r="I31" s="175"/>
      <c r="J31" s="157"/>
      <c r="K31" s="157"/>
      <c r="L31" s="170"/>
      <c r="M31" s="171">
        <v>702</v>
      </c>
      <c r="N31" s="216"/>
      <c r="Q31" s="50">
        <v>701826829</v>
      </c>
    </row>
    <row r="32" spans="1:17" s="50" customFormat="1" x14ac:dyDescent="0.15">
      <c r="A32" s="1" t="s">
        <v>260</v>
      </c>
      <c r="B32" s="3"/>
      <c r="C32" s="172"/>
      <c r="D32" s="157" t="s">
        <v>261</v>
      </c>
      <c r="E32" s="175"/>
      <c r="F32" s="174"/>
      <c r="G32" s="174"/>
      <c r="H32" s="174"/>
      <c r="I32" s="175"/>
      <c r="J32" s="157"/>
      <c r="K32" s="157"/>
      <c r="L32" s="170"/>
      <c r="M32" s="171" t="s">
        <v>11</v>
      </c>
      <c r="N32" s="216"/>
      <c r="Q32" s="50" t="str">
        <f>IF(COUNTIF(Q33:Q34,"-")=COUNTA(Q33:Q34),"-",SUM(Q33:Q34))</f>
        <v>-</v>
      </c>
    </row>
    <row r="33" spans="1:17" s="50" customFormat="1" x14ac:dyDescent="0.15">
      <c r="A33" s="1" t="s">
        <v>262</v>
      </c>
      <c r="B33" s="3"/>
      <c r="C33" s="172"/>
      <c r="D33" s="157"/>
      <c r="E33" s="175" t="s">
        <v>263</v>
      </c>
      <c r="F33" s="174"/>
      <c r="G33" s="174"/>
      <c r="H33" s="174"/>
      <c r="I33" s="174"/>
      <c r="J33" s="157"/>
      <c r="K33" s="157"/>
      <c r="L33" s="170"/>
      <c r="M33" s="171" t="s">
        <v>340</v>
      </c>
      <c r="N33" s="216"/>
      <c r="Q33" s="50" t="s">
        <v>11</v>
      </c>
    </row>
    <row r="34" spans="1:17" s="50" customFormat="1" x14ac:dyDescent="0.15">
      <c r="A34" s="1" t="s">
        <v>264</v>
      </c>
      <c r="B34" s="3"/>
      <c r="C34" s="172"/>
      <c r="D34" s="157"/>
      <c r="E34" s="175" t="s">
        <v>240</v>
      </c>
      <c r="F34" s="174"/>
      <c r="G34" s="174"/>
      <c r="H34" s="174"/>
      <c r="I34" s="174"/>
      <c r="J34" s="157"/>
      <c r="K34" s="157"/>
      <c r="L34" s="170"/>
      <c r="M34" s="171" t="s">
        <v>340</v>
      </c>
      <c r="N34" s="216"/>
      <c r="Q34" s="50" t="s">
        <v>11</v>
      </c>
    </row>
    <row r="35" spans="1:17" s="50" customFormat="1" x14ac:dyDescent="0.15">
      <c r="A35" s="1" t="s">
        <v>265</v>
      </c>
      <c r="B35" s="3"/>
      <c r="C35" s="172"/>
      <c r="D35" s="157" t="s">
        <v>266</v>
      </c>
      <c r="E35" s="175"/>
      <c r="F35" s="174"/>
      <c r="G35" s="174"/>
      <c r="H35" s="174"/>
      <c r="I35" s="174"/>
      <c r="J35" s="157"/>
      <c r="K35" s="157"/>
      <c r="L35" s="170"/>
      <c r="M35" s="171" t="s">
        <v>340</v>
      </c>
      <c r="N35" s="216"/>
      <c r="Q35" s="50" t="s">
        <v>11</v>
      </c>
    </row>
    <row r="36" spans="1:17" s="50" customFormat="1" x14ac:dyDescent="0.15">
      <c r="A36" s="1" t="s">
        <v>227</v>
      </c>
      <c r="B36" s="3"/>
      <c r="C36" s="176" t="s">
        <v>228</v>
      </c>
      <c r="D36" s="177"/>
      <c r="E36" s="178"/>
      <c r="F36" s="179"/>
      <c r="G36" s="179"/>
      <c r="H36" s="179"/>
      <c r="I36" s="179"/>
      <c r="J36" s="177"/>
      <c r="K36" s="177"/>
      <c r="L36" s="180"/>
      <c r="M36" s="181">
        <v>701</v>
      </c>
      <c r="N36" s="217"/>
      <c r="Q36" s="50">
        <f>IF(COUNTIF(Q16:Q35,"-")=COUNTA(Q16:Q35),"-",SUM(Q27,Q35)-SUM(Q16,Q32))</f>
        <v>700803021</v>
      </c>
    </row>
    <row r="37" spans="1:17" s="50" customFormat="1" x14ac:dyDescent="0.15">
      <c r="A37" s="1"/>
      <c r="B37" s="3"/>
      <c r="C37" s="172" t="s">
        <v>329</v>
      </c>
      <c r="D37" s="157"/>
      <c r="E37" s="175"/>
      <c r="F37" s="174"/>
      <c r="G37" s="174"/>
      <c r="H37" s="174"/>
      <c r="I37" s="175"/>
      <c r="J37" s="157"/>
      <c r="K37" s="157"/>
      <c r="L37" s="170"/>
      <c r="M37" s="182"/>
      <c r="N37" s="216"/>
    </row>
    <row r="38" spans="1:17" s="50" customFormat="1" x14ac:dyDescent="0.15">
      <c r="A38" s="1" t="s">
        <v>269</v>
      </c>
      <c r="B38" s="3"/>
      <c r="C38" s="172"/>
      <c r="D38" s="157" t="s">
        <v>270</v>
      </c>
      <c r="E38" s="175"/>
      <c r="F38" s="174"/>
      <c r="G38" s="174"/>
      <c r="H38" s="174"/>
      <c r="I38" s="174"/>
      <c r="J38" s="157"/>
      <c r="K38" s="157"/>
      <c r="L38" s="170"/>
      <c r="M38" s="171">
        <v>3739</v>
      </c>
      <c r="N38" s="216"/>
      <c r="Q38" s="50">
        <f>IF(COUNTIF(Q39:Q43,"-")=COUNTA(Q39:Q43),"-",SUM(Q39:Q43))</f>
        <v>3739176830</v>
      </c>
    </row>
    <row r="39" spans="1:17" s="50" customFormat="1" x14ac:dyDescent="0.15">
      <c r="A39" s="1" t="s">
        <v>271</v>
      </c>
      <c r="B39" s="3"/>
      <c r="C39" s="172"/>
      <c r="D39" s="157"/>
      <c r="E39" s="175" t="s">
        <v>272</v>
      </c>
      <c r="F39" s="174"/>
      <c r="G39" s="174"/>
      <c r="H39" s="174"/>
      <c r="I39" s="174"/>
      <c r="J39" s="157"/>
      <c r="K39" s="157"/>
      <c r="L39" s="170"/>
      <c r="M39" s="171">
        <v>2744</v>
      </c>
      <c r="N39" s="216"/>
      <c r="Q39" s="50">
        <v>2744026970</v>
      </c>
    </row>
    <row r="40" spans="1:17" s="50" customFormat="1" x14ac:dyDescent="0.15">
      <c r="A40" s="1" t="s">
        <v>273</v>
      </c>
      <c r="B40" s="3"/>
      <c r="C40" s="172"/>
      <c r="D40" s="157"/>
      <c r="E40" s="175" t="s">
        <v>274</v>
      </c>
      <c r="F40" s="174"/>
      <c r="G40" s="174"/>
      <c r="H40" s="174"/>
      <c r="I40" s="174"/>
      <c r="J40" s="157"/>
      <c r="K40" s="157"/>
      <c r="L40" s="170"/>
      <c r="M40" s="171">
        <v>721</v>
      </c>
      <c r="N40" s="216"/>
      <c r="Q40" s="50">
        <v>721149860</v>
      </c>
    </row>
    <row r="41" spans="1:17" s="50" customFormat="1" x14ac:dyDescent="0.15">
      <c r="A41" s="1" t="s">
        <v>275</v>
      </c>
      <c r="B41" s="3"/>
      <c r="C41" s="172"/>
      <c r="D41" s="157"/>
      <c r="E41" s="175" t="s">
        <v>276</v>
      </c>
      <c r="F41" s="174"/>
      <c r="G41" s="174"/>
      <c r="H41" s="174"/>
      <c r="I41" s="174"/>
      <c r="J41" s="157"/>
      <c r="K41" s="157"/>
      <c r="L41" s="170"/>
      <c r="M41" s="171" t="s">
        <v>341</v>
      </c>
      <c r="N41" s="216"/>
      <c r="Q41" s="50" t="s">
        <v>11</v>
      </c>
    </row>
    <row r="42" spans="1:17" s="50" customFormat="1" x14ac:dyDescent="0.15">
      <c r="A42" s="1" t="s">
        <v>277</v>
      </c>
      <c r="B42" s="3"/>
      <c r="C42" s="172"/>
      <c r="D42" s="157"/>
      <c r="E42" s="175" t="s">
        <v>278</v>
      </c>
      <c r="F42" s="174"/>
      <c r="G42" s="174"/>
      <c r="H42" s="174"/>
      <c r="I42" s="174"/>
      <c r="J42" s="157"/>
      <c r="K42" s="157"/>
      <c r="L42" s="170"/>
      <c r="M42" s="171">
        <v>274</v>
      </c>
      <c r="N42" s="216"/>
      <c r="Q42" s="50">
        <v>274000000</v>
      </c>
    </row>
    <row r="43" spans="1:17" s="50" customFormat="1" x14ac:dyDescent="0.15">
      <c r="A43" s="1" t="s">
        <v>279</v>
      </c>
      <c r="B43" s="3"/>
      <c r="C43" s="172"/>
      <c r="D43" s="157"/>
      <c r="E43" s="175" t="s">
        <v>240</v>
      </c>
      <c r="F43" s="174"/>
      <c r="G43" s="174"/>
      <c r="H43" s="174"/>
      <c r="I43" s="174"/>
      <c r="J43" s="157"/>
      <c r="K43" s="157"/>
      <c r="L43" s="170"/>
      <c r="M43" s="171" t="s">
        <v>340</v>
      </c>
      <c r="N43" s="216"/>
      <c r="Q43" s="50" t="s">
        <v>11</v>
      </c>
    </row>
    <row r="44" spans="1:17" s="50" customFormat="1" x14ac:dyDescent="0.15">
      <c r="A44" s="1" t="s">
        <v>280</v>
      </c>
      <c r="B44" s="3"/>
      <c r="C44" s="172"/>
      <c r="D44" s="157" t="s">
        <v>281</v>
      </c>
      <c r="E44" s="175"/>
      <c r="F44" s="174"/>
      <c r="G44" s="174"/>
      <c r="H44" s="174"/>
      <c r="I44" s="175"/>
      <c r="J44" s="157"/>
      <c r="K44" s="157"/>
      <c r="L44" s="170"/>
      <c r="M44" s="171">
        <v>2324</v>
      </c>
      <c r="N44" s="216"/>
      <c r="Q44" s="50">
        <f>IF(COUNTIF(Q45:Q49,"-")=COUNTA(Q45:Q49),"-",SUM(Q45:Q49))</f>
        <v>2323998403</v>
      </c>
    </row>
    <row r="45" spans="1:17" s="50" customFormat="1" x14ac:dyDescent="0.15">
      <c r="A45" s="1" t="s">
        <v>282</v>
      </c>
      <c r="B45" s="3"/>
      <c r="C45" s="172"/>
      <c r="D45" s="157"/>
      <c r="E45" s="175" t="s">
        <v>255</v>
      </c>
      <c r="F45" s="174"/>
      <c r="G45" s="174"/>
      <c r="H45" s="174"/>
      <c r="I45" s="175"/>
      <c r="J45" s="157"/>
      <c r="K45" s="157"/>
      <c r="L45" s="170"/>
      <c r="M45" s="171">
        <v>430</v>
      </c>
      <c r="N45" s="216"/>
      <c r="Q45" s="50">
        <v>430315304</v>
      </c>
    </row>
    <row r="46" spans="1:17" s="50" customFormat="1" x14ac:dyDescent="0.15">
      <c r="A46" s="1" t="s">
        <v>283</v>
      </c>
      <c r="B46" s="3"/>
      <c r="C46" s="172"/>
      <c r="D46" s="157"/>
      <c r="E46" s="175" t="s">
        <v>284</v>
      </c>
      <c r="F46" s="174"/>
      <c r="G46" s="174"/>
      <c r="H46" s="174"/>
      <c r="I46" s="175"/>
      <c r="J46" s="157"/>
      <c r="K46" s="157"/>
      <c r="L46" s="170"/>
      <c r="M46" s="171">
        <v>1345</v>
      </c>
      <c r="N46" s="216"/>
      <c r="Q46" s="50">
        <v>1345058560</v>
      </c>
    </row>
    <row r="47" spans="1:17" s="50" customFormat="1" x14ac:dyDescent="0.15">
      <c r="A47" s="1" t="s">
        <v>285</v>
      </c>
      <c r="B47" s="3"/>
      <c r="C47" s="172"/>
      <c r="D47" s="157"/>
      <c r="E47" s="175" t="s">
        <v>286</v>
      </c>
      <c r="F47" s="174"/>
      <c r="G47" s="157"/>
      <c r="H47" s="174"/>
      <c r="I47" s="174"/>
      <c r="J47" s="157"/>
      <c r="K47" s="157"/>
      <c r="L47" s="170"/>
      <c r="M47" s="171">
        <v>506</v>
      </c>
      <c r="N47" s="216"/>
      <c r="Q47" s="50">
        <v>505558460</v>
      </c>
    </row>
    <row r="48" spans="1:17" s="50" customFormat="1" x14ac:dyDescent="0.15">
      <c r="A48" s="1" t="s">
        <v>287</v>
      </c>
      <c r="B48" s="3"/>
      <c r="C48" s="172"/>
      <c r="D48" s="157"/>
      <c r="E48" s="175" t="s">
        <v>288</v>
      </c>
      <c r="F48" s="174"/>
      <c r="G48" s="157"/>
      <c r="H48" s="174"/>
      <c r="I48" s="174"/>
      <c r="J48" s="157"/>
      <c r="K48" s="157"/>
      <c r="L48" s="170"/>
      <c r="M48" s="171">
        <v>43</v>
      </c>
      <c r="N48" s="216"/>
      <c r="Q48" s="50">
        <v>43066079</v>
      </c>
    </row>
    <row r="49" spans="1:17" s="50" customFormat="1" x14ac:dyDescent="0.15">
      <c r="A49" s="1" t="s">
        <v>289</v>
      </c>
      <c r="B49" s="3"/>
      <c r="C49" s="172"/>
      <c r="D49" s="157"/>
      <c r="E49" s="175" t="s">
        <v>259</v>
      </c>
      <c r="F49" s="174"/>
      <c r="G49" s="174"/>
      <c r="H49" s="174"/>
      <c r="I49" s="174"/>
      <c r="J49" s="157"/>
      <c r="K49" s="157"/>
      <c r="L49" s="170"/>
      <c r="M49" s="171" t="s">
        <v>341</v>
      </c>
      <c r="N49" s="216"/>
      <c r="Q49" s="50" t="s">
        <v>11</v>
      </c>
    </row>
    <row r="50" spans="1:17" s="50" customFormat="1" x14ac:dyDescent="0.15">
      <c r="A50" s="1" t="s">
        <v>267</v>
      </c>
      <c r="B50" s="3"/>
      <c r="C50" s="176" t="s">
        <v>268</v>
      </c>
      <c r="D50" s="177"/>
      <c r="E50" s="178"/>
      <c r="F50" s="179"/>
      <c r="G50" s="179"/>
      <c r="H50" s="179"/>
      <c r="I50" s="179"/>
      <c r="J50" s="177"/>
      <c r="K50" s="177"/>
      <c r="L50" s="180"/>
      <c r="M50" s="181">
        <v>-1415</v>
      </c>
      <c r="N50" s="217"/>
      <c r="Q50" s="50">
        <f>IF(AND(Q38="-",Q44="-"),"-",SUM(Q44)-SUM(Q38))</f>
        <v>-1415178427</v>
      </c>
    </row>
    <row r="51" spans="1:17" s="50" customFormat="1" x14ac:dyDescent="0.15">
      <c r="A51" s="1"/>
      <c r="B51" s="3"/>
      <c r="C51" s="172" t="s">
        <v>330</v>
      </c>
      <c r="D51" s="157"/>
      <c r="E51" s="175"/>
      <c r="F51" s="174"/>
      <c r="G51" s="174"/>
      <c r="H51" s="174"/>
      <c r="I51" s="174"/>
      <c r="J51" s="157"/>
      <c r="K51" s="157"/>
      <c r="L51" s="170"/>
      <c r="M51" s="182"/>
      <c r="N51" s="216"/>
    </row>
    <row r="52" spans="1:17" s="50" customFormat="1" x14ac:dyDescent="0.15">
      <c r="A52" s="1" t="s">
        <v>292</v>
      </c>
      <c r="B52" s="3"/>
      <c r="C52" s="172"/>
      <c r="D52" s="157" t="s">
        <v>293</v>
      </c>
      <c r="E52" s="175"/>
      <c r="F52" s="174"/>
      <c r="G52" s="174"/>
      <c r="H52" s="174"/>
      <c r="I52" s="174"/>
      <c r="J52" s="157"/>
      <c r="K52" s="157"/>
      <c r="L52" s="170"/>
      <c r="M52" s="171">
        <v>1633</v>
      </c>
      <c r="N52" s="216"/>
      <c r="Q52" s="50">
        <f>IF(COUNTIF(Q53:Q54,"-")=COUNTA(Q53:Q54),"-",SUM(Q53:Q54))</f>
        <v>1633235839</v>
      </c>
    </row>
    <row r="53" spans="1:17" s="50" customFormat="1" x14ac:dyDescent="0.15">
      <c r="A53" s="1" t="s">
        <v>294</v>
      </c>
      <c r="B53" s="3"/>
      <c r="C53" s="172"/>
      <c r="D53" s="157"/>
      <c r="E53" s="175" t="s">
        <v>331</v>
      </c>
      <c r="F53" s="174"/>
      <c r="G53" s="174"/>
      <c r="H53" s="174"/>
      <c r="I53" s="174"/>
      <c r="J53" s="157"/>
      <c r="K53" s="157"/>
      <c r="L53" s="170"/>
      <c r="M53" s="171">
        <v>1633</v>
      </c>
      <c r="N53" s="216"/>
      <c r="Q53" s="50">
        <v>1633235839</v>
      </c>
    </row>
    <row r="54" spans="1:17" s="50" customFormat="1" x14ac:dyDescent="0.15">
      <c r="A54" s="1" t="s">
        <v>295</v>
      </c>
      <c r="B54" s="3"/>
      <c r="C54" s="172"/>
      <c r="D54" s="157"/>
      <c r="E54" s="175" t="s">
        <v>240</v>
      </c>
      <c r="F54" s="174"/>
      <c r="G54" s="174"/>
      <c r="H54" s="174"/>
      <c r="I54" s="174"/>
      <c r="J54" s="157"/>
      <c r="K54" s="157"/>
      <c r="L54" s="170"/>
      <c r="M54" s="171" t="s">
        <v>340</v>
      </c>
      <c r="N54" s="216"/>
      <c r="Q54" s="50" t="s">
        <v>11</v>
      </c>
    </row>
    <row r="55" spans="1:17" s="50" customFormat="1" x14ac:dyDescent="0.15">
      <c r="A55" s="1" t="s">
        <v>296</v>
      </c>
      <c r="B55" s="3"/>
      <c r="C55" s="172"/>
      <c r="D55" s="157" t="s">
        <v>297</v>
      </c>
      <c r="E55" s="175"/>
      <c r="F55" s="174"/>
      <c r="G55" s="174"/>
      <c r="H55" s="174"/>
      <c r="I55" s="174"/>
      <c r="J55" s="157"/>
      <c r="K55" s="157"/>
      <c r="L55" s="170"/>
      <c r="M55" s="171">
        <v>2404</v>
      </c>
      <c r="N55" s="216"/>
      <c r="Q55" s="50">
        <f>IF(COUNTIF(Q56:Q57,"-")=COUNTA(Q56:Q57),"-",SUM(Q56:Q57))</f>
        <v>2403500000</v>
      </c>
    </row>
    <row r="56" spans="1:17" s="50" customFormat="1" x14ac:dyDescent="0.15">
      <c r="A56" s="1" t="s">
        <v>298</v>
      </c>
      <c r="B56" s="3"/>
      <c r="C56" s="172"/>
      <c r="D56" s="157"/>
      <c r="E56" s="175" t="s">
        <v>332</v>
      </c>
      <c r="F56" s="174"/>
      <c r="G56" s="174"/>
      <c r="H56" s="174"/>
      <c r="I56" s="169"/>
      <c r="J56" s="157"/>
      <c r="K56" s="157"/>
      <c r="L56" s="170"/>
      <c r="M56" s="171">
        <v>2404</v>
      </c>
      <c r="N56" s="216"/>
      <c r="Q56" s="50">
        <v>2403500000</v>
      </c>
    </row>
    <row r="57" spans="1:17" s="50" customFormat="1" x14ac:dyDescent="0.15">
      <c r="A57" s="1" t="s">
        <v>299</v>
      </c>
      <c r="B57" s="3"/>
      <c r="C57" s="172"/>
      <c r="D57" s="157"/>
      <c r="E57" s="175" t="s">
        <v>259</v>
      </c>
      <c r="F57" s="174"/>
      <c r="G57" s="174"/>
      <c r="H57" s="174"/>
      <c r="I57" s="183"/>
      <c r="J57" s="157"/>
      <c r="K57" s="157"/>
      <c r="L57" s="170"/>
      <c r="M57" s="171" t="s">
        <v>341</v>
      </c>
      <c r="N57" s="216"/>
      <c r="Q57" s="50" t="s">
        <v>11</v>
      </c>
    </row>
    <row r="58" spans="1:17" s="50" customFormat="1" x14ac:dyDescent="0.15">
      <c r="A58" s="1" t="s">
        <v>290</v>
      </c>
      <c r="B58" s="3"/>
      <c r="C58" s="176" t="s">
        <v>291</v>
      </c>
      <c r="D58" s="177"/>
      <c r="E58" s="178"/>
      <c r="F58" s="179"/>
      <c r="G58" s="179"/>
      <c r="H58" s="179"/>
      <c r="I58" s="184"/>
      <c r="J58" s="177"/>
      <c r="K58" s="177"/>
      <c r="L58" s="180"/>
      <c r="M58" s="181">
        <v>770</v>
      </c>
      <c r="N58" s="217" t="s">
        <v>342</v>
      </c>
      <c r="Q58" s="50">
        <f>IF(AND(Q52="-",Q55="-"),"-",SUM(Q55)-SUM(Q52))</f>
        <v>770264161</v>
      </c>
    </row>
    <row r="59" spans="1:17" s="50" customFormat="1" x14ac:dyDescent="0.15">
      <c r="A59" s="1" t="s">
        <v>300</v>
      </c>
      <c r="B59" s="3"/>
      <c r="C59" s="327" t="s">
        <v>301</v>
      </c>
      <c r="D59" s="328"/>
      <c r="E59" s="328"/>
      <c r="F59" s="328"/>
      <c r="G59" s="328"/>
      <c r="H59" s="328"/>
      <c r="I59" s="328"/>
      <c r="J59" s="328"/>
      <c r="K59" s="328"/>
      <c r="L59" s="329"/>
      <c r="M59" s="181">
        <v>56</v>
      </c>
      <c r="N59" s="217"/>
      <c r="Q59" s="50">
        <f>IF(AND(Q36="-",Q50="-",Q58="-"),"-",SUM(Q36,Q50,Q58))</f>
        <v>55888755</v>
      </c>
    </row>
    <row r="60" spans="1:17" s="50" customFormat="1" ht="14.25" thickBot="1" x14ac:dyDescent="0.2">
      <c r="A60" s="1" t="s">
        <v>302</v>
      </c>
      <c r="B60" s="3"/>
      <c r="C60" s="305" t="s">
        <v>303</v>
      </c>
      <c r="D60" s="306"/>
      <c r="E60" s="306"/>
      <c r="F60" s="306"/>
      <c r="G60" s="306"/>
      <c r="H60" s="306"/>
      <c r="I60" s="306"/>
      <c r="J60" s="306"/>
      <c r="K60" s="306"/>
      <c r="L60" s="307"/>
      <c r="M60" s="181">
        <v>1171</v>
      </c>
      <c r="N60" s="217"/>
      <c r="Q60" s="50">
        <v>1171283888</v>
      </c>
    </row>
    <row r="61" spans="1:17" s="50" customFormat="1" ht="14.25" hidden="1" thickBot="1" x14ac:dyDescent="0.2">
      <c r="A61" s="1">
        <v>4435000</v>
      </c>
      <c r="B61" s="3"/>
      <c r="C61" s="308" t="s">
        <v>221</v>
      </c>
      <c r="D61" s="309"/>
      <c r="E61" s="309"/>
      <c r="F61" s="309"/>
      <c r="G61" s="309"/>
      <c r="H61" s="309"/>
      <c r="I61" s="309"/>
      <c r="J61" s="309"/>
      <c r="K61" s="309"/>
      <c r="L61" s="310"/>
      <c r="M61" s="187" t="s">
        <v>340</v>
      </c>
      <c r="N61" s="217"/>
      <c r="Q61" s="50" t="s">
        <v>340</v>
      </c>
    </row>
    <row r="62" spans="1:17" s="50" customFormat="1" ht="14.25" thickBot="1" x14ac:dyDescent="0.2">
      <c r="A62" s="1" t="s">
        <v>304</v>
      </c>
      <c r="B62" s="3"/>
      <c r="C62" s="311" t="s">
        <v>305</v>
      </c>
      <c r="D62" s="312"/>
      <c r="E62" s="312"/>
      <c r="F62" s="312"/>
      <c r="G62" s="312"/>
      <c r="H62" s="312"/>
      <c r="I62" s="312"/>
      <c r="J62" s="312"/>
      <c r="K62" s="312"/>
      <c r="L62" s="313"/>
      <c r="M62" s="188">
        <v>1227</v>
      </c>
      <c r="N62" s="218"/>
      <c r="Q62" s="50">
        <f>IF(COUNTIF(Q59:Q61,"-")=COUNTA(Q59:Q61),"-",SUM(Q59:Q61))</f>
        <v>1227172643</v>
      </c>
    </row>
    <row r="63" spans="1:17" s="50" customFormat="1" ht="14.25" thickBot="1" x14ac:dyDescent="0.2">
      <c r="A63" s="1"/>
      <c r="B63" s="3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90"/>
      <c r="N63" s="219"/>
    </row>
    <row r="64" spans="1:17" s="50" customFormat="1" x14ac:dyDescent="0.15">
      <c r="A64" s="1" t="s">
        <v>306</v>
      </c>
      <c r="B64" s="3"/>
      <c r="C64" s="191" t="s">
        <v>307</v>
      </c>
      <c r="D64" s="192"/>
      <c r="E64" s="192"/>
      <c r="F64" s="192"/>
      <c r="G64" s="192"/>
      <c r="H64" s="192"/>
      <c r="I64" s="192"/>
      <c r="J64" s="192"/>
      <c r="K64" s="192"/>
      <c r="L64" s="192"/>
      <c r="M64" s="193">
        <v>232</v>
      </c>
      <c r="N64" s="220"/>
      <c r="Q64" s="50">
        <v>231666244</v>
      </c>
    </row>
    <row r="65" spans="1:17" s="50" customFormat="1" x14ac:dyDescent="0.15">
      <c r="A65" s="1" t="s">
        <v>308</v>
      </c>
      <c r="B65" s="3"/>
      <c r="C65" s="194" t="s">
        <v>309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81">
        <v>-4</v>
      </c>
      <c r="N65" s="217"/>
      <c r="Q65" s="50">
        <v>-3935299</v>
      </c>
    </row>
    <row r="66" spans="1:17" s="50" customFormat="1" ht="14.25" thickBot="1" x14ac:dyDescent="0.2">
      <c r="A66" s="1" t="s">
        <v>310</v>
      </c>
      <c r="B66" s="3"/>
      <c r="C66" s="196" t="s">
        <v>311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8">
        <v>228</v>
      </c>
      <c r="N66" s="221"/>
      <c r="Q66" s="50">
        <f>IF(COUNTIF(Q64:Q65,"-")=COUNTA(Q64:Q65),"-",SUM(Q64:Q65))</f>
        <v>227730945</v>
      </c>
    </row>
    <row r="67" spans="1:17" s="50" customFormat="1" ht="14.25" thickBot="1" x14ac:dyDescent="0.2">
      <c r="A67" s="1" t="s">
        <v>312</v>
      </c>
      <c r="B67" s="3"/>
      <c r="C67" s="199" t="s">
        <v>313</v>
      </c>
      <c r="D67" s="200"/>
      <c r="E67" s="201"/>
      <c r="F67" s="202"/>
      <c r="G67" s="202"/>
      <c r="H67" s="202"/>
      <c r="I67" s="202"/>
      <c r="J67" s="200"/>
      <c r="K67" s="200"/>
      <c r="L67" s="200"/>
      <c r="M67" s="188">
        <v>1455</v>
      </c>
      <c r="N67" s="218"/>
      <c r="Q67" s="50">
        <f>IF(AND(Q62="-",Q66="-"),"-",SUM(Q62,Q66))</f>
        <v>1454903588</v>
      </c>
    </row>
    <row r="68" spans="1:17" s="50" customFormat="1" ht="6.75" customHeight="1" x14ac:dyDescent="0.15">
      <c r="A68" s="1"/>
      <c r="B68" s="3"/>
      <c r="C68" s="156"/>
      <c r="D68" s="156"/>
      <c r="E68" s="203"/>
      <c r="F68" s="204"/>
      <c r="G68" s="204"/>
      <c r="H68" s="204"/>
      <c r="I68" s="205"/>
      <c r="J68" s="206"/>
      <c r="K68" s="206"/>
      <c r="L68" s="206"/>
      <c r="M68" s="3"/>
      <c r="N68" s="3"/>
    </row>
    <row r="69" spans="1:17" s="50" customFormat="1" x14ac:dyDescent="0.15">
      <c r="A69" s="1"/>
      <c r="B69" s="3"/>
      <c r="C69" s="156"/>
      <c r="D69" s="207" t="s">
        <v>323</v>
      </c>
      <c r="E69" s="203"/>
      <c r="F69" s="204"/>
      <c r="G69" s="204"/>
      <c r="H69" s="204"/>
      <c r="I69" s="208"/>
      <c r="J69" s="206"/>
      <c r="K69" s="206"/>
      <c r="L69" s="206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E80"/>
  <sheetViews>
    <sheetView showGridLines="0" topLeftCell="C1" zoomScale="85" zoomScaleNormal="85" zoomScaleSheetLayoutView="85" workbookViewId="0">
      <selection activeCell="O25" sqref="O25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47" t="s">
        <v>350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</row>
    <row r="10" spans="1:31" ht="21" customHeight="1" x14ac:dyDescent="0.15">
      <c r="D10" s="248" t="s">
        <v>349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333</v>
      </c>
      <c r="AB11" s="13"/>
    </row>
    <row r="12" spans="1:31" s="16" customFormat="1" ht="14.25" customHeight="1" thickBot="1" x14ac:dyDescent="0.2">
      <c r="A12" s="15" t="s">
        <v>314</v>
      </c>
      <c r="B12" s="15" t="s">
        <v>315</v>
      </c>
      <c r="D12" s="249" t="s">
        <v>0</v>
      </c>
      <c r="E12" s="250"/>
      <c r="F12" s="250"/>
      <c r="G12" s="250"/>
      <c r="H12" s="250"/>
      <c r="I12" s="250"/>
      <c r="J12" s="250"/>
      <c r="K12" s="251"/>
      <c r="L12" s="251"/>
      <c r="M12" s="251"/>
      <c r="N12" s="251"/>
      <c r="O12" s="251"/>
      <c r="P12" s="252" t="s">
        <v>316</v>
      </c>
      <c r="Q12" s="253"/>
      <c r="R12" s="250" t="s">
        <v>0</v>
      </c>
      <c r="S12" s="250"/>
      <c r="T12" s="250"/>
      <c r="U12" s="250"/>
      <c r="V12" s="250"/>
      <c r="W12" s="250"/>
      <c r="X12" s="250"/>
      <c r="Y12" s="250"/>
      <c r="Z12" s="252" t="s">
        <v>316</v>
      </c>
      <c r="AA12" s="253"/>
    </row>
    <row r="13" spans="1:31" ht="14.65" customHeight="1" x14ac:dyDescent="0.15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24"/>
      <c r="AB13" s="225"/>
    </row>
    <row r="14" spans="1:31" ht="14.65" customHeight="1" x14ac:dyDescent="0.15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101043</v>
      </c>
      <c r="Q14" s="26" t="s">
        <v>342</v>
      </c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45019</v>
      </c>
      <c r="AA14" s="226"/>
      <c r="AB14" s="225"/>
      <c r="AD14" s="9">
        <f>IF(AND(AD15="-",AD43="-",AD46="-"),"-",SUM(AD15,AD43,AD46))</f>
        <v>101042632903</v>
      </c>
      <c r="AE14" s="9">
        <f>IF(COUNTIF(AE15:AE19,"-")=COUNTA(AE15:AE19),"-",SUM(AE15:AE19))</f>
        <v>45018775473</v>
      </c>
    </row>
    <row r="15" spans="1:31" ht="14.65" customHeight="1" x14ac:dyDescent="0.15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97172</v>
      </c>
      <c r="Q15" s="26" t="s">
        <v>342</v>
      </c>
      <c r="R15" s="19"/>
      <c r="S15" s="19"/>
      <c r="T15" s="19" t="s">
        <v>351</v>
      </c>
      <c r="U15" s="19"/>
      <c r="V15" s="19"/>
      <c r="W15" s="19"/>
      <c r="X15" s="19"/>
      <c r="Y15" s="18"/>
      <c r="Z15" s="25">
        <v>29889</v>
      </c>
      <c r="AA15" s="226"/>
      <c r="AB15" s="225"/>
      <c r="AD15" s="9">
        <f>IF(AND(AD16="-",AD32="-",COUNTIF(AD41:AD42,"-")=COUNTA(AD41:AD42)),"-",SUM(AD16,AD32,AD41:AD42))</f>
        <v>97171582794</v>
      </c>
      <c r="AE15" s="9">
        <v>29889412783</v>
      </c>
    </row>
    <row r="16" spans="1:31" ht="14.65" customHeight="1" x14ac:dyDescent="0.15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40072</v>
      </c>
      <c r="Q16" s="26" t="s">
        <v>342</v>
      </c>
      <c r="R16" s="19"/>
      <c r="S16" s="19"/>
      <c r="T16" s="19" t="s">
        <v>104</v>
      </c>
      <c r="U16" s="19"/>
      <c r="V16" s="19"/>
      <c r="W16" s="19"/>
      <c r="X16" s="19"/>
      <c r="Y16" s="18"/>
      <c r="Z16" s="25" t="s">
        <v>334</v>
      </c>
      <c r="AA16" s="226"/>
      <c r="AB16" s="225"/>
      <c r="AD16" s="9">
        <f>IF(COUNTIF(AD17:AD31,"-")=COUNTA(AD17:AD31),"-",SUM(AD17:AD31))</f>
        <v>40071554613</v>
      </c>
      <c r="AE16" s="9" t="s">
        <v>11</v>
      </c>
    </row>
    <row r="17" spans="1:31" ht="14.65" customHeight="1" x14ac:dyDescent="0.15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16398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2825</v>
      </c>
      <c r="AA17" s="226"/>
      <c r="AB17" s="225"/>
      <c r="AD17" s="9">
        <v>16397547437</v>
      </c>
      <c r="AE17" s="9">
        <v>2824824847</v>
      </c>
    </row>
    <row r="18" spans="1:31" ht="14.65" customHeight="1" x14ac:dyDescent="0.15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>
        <v>1481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 t="s">
        <v>334</v>
      </c>
      <c r="AA18" s="226"/>
      <c r="AB18" s="225"/>
      <c r="AD18" s="9">
        <v>1481103483</v>
      </c>
      <c r="AE18" s="9" t="s">
        <v>11</v>
      </c>
    </row>
    <row r="19" spans="1:31" ht="14.65" customHeight="1" x14ac:dyDescent="0.15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41076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12305</v>
      </c>
      <c r="AA19" s="226"/>
      <c r="AB19" s="225"/>
      <c r="AD19" s="9">
        <v>41075837408</v>
      </c>
      <c r="AE19" s="9">
        <v>12304537843</v>
      </c>
    </row>
    <row r="20" spans="1:31" ht="14.65" customHeight="1" x14ac:dyDescent="0.15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-20190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3233</v>
      </c>
      <c r="AA20" s="226"/>
      <c r="AB20" s="225"/>
      <c r="AD20" s="9">
        <v>-20190012924</v>
      </c>
      <c r="AE20" s="9">
        <f>IF(COUNTIF(AE21:AE28,"-")=COUNTA(AE21:AE28),"-",SUM(AE21:AE28))</f>
        <v>3232991762</v>
      </c>
    </row>
    <row r="21" spans="1:31" ht="14.65" customHeight="1" x14ac:dyDescent="0.15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2258</v>
      </c>
      <c r="Q21" s="26"/>
      <c r="R21" s="19"/>
      <c r="S21" s="19"/>
      <c r="T21" s="19" t="s">
        <v>352</v>
      </c>
      <c r="U21" s="19"/>
      <c r="V21" s="19"/>
      <c r="W21" s="19"/>
      <c r="X21" s="19"/>
      <c r="Y21" s="18"/>
      <c r="Z21" s="25">
        <v>2334</v>
      </c>
      <c r="AA21" s="226"/>
      <c r="AB21" s="225"/>
      <c r="AD21" s="9">
        <v>2258254985</v>
      </c>
      <c r="AE21" s="9">
        <v>2334222036</v>
      </c>
    </row>
    <row r="22" spans="1:31" ht="14.65" customHeight="1" x14ac:dyDescent="0.15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-1346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>
        <v>359</v>
      </c>
      <c r="AA22" s="226"/>
      <c r="AB22" s="225"/>
      <c r="AD22" s="9">
        <v>-1345503836</v>
      </c>
      <c r="AE22" s="9">
        <v>358667181</v>
      </c>
    </row>
    <row r="23" spans="1:31" ht="14.65" customHeight="1" x14ac:dyDescent="0.15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 t="s">
        <v>334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 t="s">
        <v>353</v>
      </c>
      <c r="AA23" s="226"/>
      <c r="AB23" s="225"/>
      <c r="AD23" s="9" t="s">
        <v>11</v>
      </c>
      <c r="AE23" s="9" t="s">
        <v>11</v>
      </c>
    </row>
    <row r="24" spans="1:31" ht="14.65" customHeight="1" x14ac:dyDescent="0.15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 t="s">
        <v>334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>
        <v>0</v>
      </c>
      <c r="AA24" s="226"/>
      <c r="AB24" s="225"/>
      <c r="AD24" s="9" t="s">
        <v>11</v>
      </c>
      <c r="AE24" s="9">
        <v>0</v>
      </c>
    </row>
    <row r="25" spans="1:31" ht="14.65" customHeight="1" x14ac:dyDescent="0.15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5" t="s">
        <v>353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 t="s">
        <v>353</v>
      </c>
      <c r="AA25" s="226"/>
      <c r="AB25" s="225"/>
      <c r="AD25" s="9" t="s">
        <v>11</v>
      </c>
      <c r="AE25" s="9" t="s">
        <v>11</v>
      </c>
    </row>
    <row r="26" spans="1:31" ht="14.65" customHeight="1" x14ac:dyDescent="0.15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5" t="s">
        <v>353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264</v>
      </c>
      <c r="AA26" s="226"/>
      <c r="AB26" s="225"/>
      <c r="AD26" s="9" t="s">
        <v>11</v>
      </c>
      <c r="AE26" s="9">
        <v>263813928</v>
      </c>
    </row>
    <row r="27" spans="1:31" ht="14.65" customHeight="1" x14ac:dyDescent="0.15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5" t="s">
        <v>353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276</v>
      </c>
      <c r="AA27" s="226"/>
      <c r="AB27" s="225"/>
      <c r="AD27" s="9" t="s">
        <v>11</v>
      </c>
      <c r="AE27" s="9">
        <v>276288617</v>
      </c>
    </row>
    <row r="28" spans="1:31" ht="14.65" customHeight="1" x14ac:dyDescent="0.15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5" t="s">
        <v>353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 t="s">
        <v>353</v>
      </c>
      <c r="AA28" s="226"/>
      <c r="AB28" s="225"/>
      <c r="AD28" s="9" t="s">
        <v>11</v>
      </c>
      <c r="AE28" s="9" t="s">
        <v>11</v>
      </c>
    </row>
    <row r="29" spans="1:31" ht="14.65" customHeight="1" x14ac:dyDescent="0.15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 t="s">
        <v>353</v>
      </c>
      <c r="Q29" s="26"/>
      <c r="R29" s="254" t="s">
        <v>99</v>
      </c>
      <c r="S29" s="255"/>
      <c r="T29" s="255"/>
      <c r="U29" s="255"/>
      <c r="V29" s="255"/>
      <c r="W29" s="255"/>
      <c r="X29" s="255"/>
      <c r="Y29" s="255"/>
      <c r="Z29" s="30">
        <v>48252</v>
      </c>
      <c r="AA29" s="227"/>
      <c r="AB29" s="225"/>
      <c r="AD29" s="9" t="s">
        <v>11</v>
      </c>
      <c r="AE29" s="9">
        <f>IF(AND(AE14="-",AE20="-"),"-",SUM(AE14,AE20))</f>
        <v>48251767235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 t="s">
        <v>353</v>
      </c>
      <c r="Q30" s="26"/>
      <c r="R30" s="19" t="s">
        <v>321</v>
      </c>
      <c r="S30" s="36"/>
      <c r="T30" s="36"/>
      <c r="U30" s="36"/>
      <c r="V30" s="36"/>
      <c r="W30" s="36"/>
      <c r="X30" s="36"/>
      <c r="Y30" s="36"/>
      <c r="Z30" s="33"/>
      <c r="AA30" s="226"/>
      <c r="AB30" s="225"/>
      <c r="AD30" s="9" t="s">
        <v>11</v>
      </c>
    </row>
    <row r="31" spans="1:31" ht="14.65" customHeight="1" x14ac:dyDescent="0.15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394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105325</v>
      </c>
      <c r="AA31" s="226"/>
      <c r="AB31" s="225"/>
      <c r="AD31" s="9">
        <v>394328060</v>
      </c>
      <c r="AE31" s="9">
        <v>105325376836</v>
      </c>
    </row>
    <row r="32" spans="1:31" ht="14.65" customHeight="1" x14ac:dyDescent="0.15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53861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-45037</v>
      </c>
      <c r="AA32" s="226"/>
      <c r="AB32" s="225"/>
      <c r="AD32" s="9">
        <f>IF(COUNTIF(AD33:AD40,"-")=COUNTA(AD33:AD40),"-",SUM(AD33:AD40))</f>
        <v>53861155479</v>
      </c>
      <c r="AE32" s="9">
        <v>-45036700385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9130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228"/>
      <c r="AB33" s="225"/>
      <c r="AD33" s="9">
        <v>9130102341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917</v>
      </c>
      <c r="Q34" s="26"/>
      <c r="R34" s="256"/>
      <c r="S34" s="257"/>
      <c r="T34" s="257"/>
      <c r="U34" s="257"/>
      <c r="V34" s="257"/>
      <c r="W34" s="257"/>
      <c r="X34" s="257"/>
      <c r="Y34" s="257"/>
      <c r="Z34" s="25"/>
      <c r="AA34" s="226"/>
      <c r="AB34" s="225"/>
      <c r="AD34" s="9">
        <v>916923292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-348</v>
      </c>
      <c r="Q35" s="26"/>
      <c r="R35" s="19"/>
      <c r="S35" s="36"/>
      <c r="T35" s="36"/>
      <c r="U35" s="36"/>
      <c r="V35" s="36"/>
      <c r="W35" s="36"/>
      <c r="X35" s="36"/>
      <c r="Y35" s="36"/>
      <c r="Z35" s="33"/>
      <c r="AA35" s="228"/>
      <c r="AB35" s="225"/>
      <c r="AD35" s="9">
        <v>-348264548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95989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228"/>
      <c r="AB36" s="225"/>
      <c r="AD36" s="9">
        <v>95989370533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-52619</v>
      </c>
      <c r="Q37" s="26"/>
      <c r="R37" s="17"/>
      <c r="S37" s="18"/>
      <c r="T37" s="18"/>
      <c r="U37" s="18"/>
      <c r="V37" s="18"/>
      <c r="W37" s="18"/>
      <c r="X37" s="18"/>
      <c r="Y37" s="38"/>
      <c r="Z37" s="25"/>
      <c r="AA37" s="228"/>
      <c r="AB37" s="225"/>
      <c r="AD37" s="9">
        <v>-52618955425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5" t="s">
        <v>353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228"/>
      <c r="AB38" s="225"/>
      <c r="AD38" s="9" t="s">
        <v>11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5" t="s">
        <v>353</v>
      </c>
      <c r="Q39" s="26"/>
      <c r="R39" s="39"/>
      <c r="S39" s="39"/>
      <c r="T39" s="39"/>
      <c r="U39" s="39"/>
      <c r="V39" s="39"/>
      <c r="W39" s="39"/>
      <c r="X39" s="39"/>
      <c r="Y39" s="39"/>
      <c r="Z39" s="21"/>
      <c r="AA39" s="229"/>
      <c r="AB39" s="225"/>
      <c r="AD39" s="9" t="s">
        <v>11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792</v>
      </c>
      <c r="Q40" s="26"/>
      <c r="R40" s="39"/>
      <c r="S40" s="39"/>
      <c r="T40" s="39"/>
      <c r="U40" s="39"/>
      <c r="V40" s="39"/>
      <c r="W40" s="39"/>
      <c r="X40" s="39"/>
      <c r="Y40" s="39"/>
      <c r="Z40" s="21"/>
      <c r="AA40" s="229"/>
      <c r="AB40" s="225"/>
      <c r="AD40" s="9">
        <v>791979286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6510</v>
      </c>
      <c r="Q41" s="26"/>
      <c r="R41" s="39"/>
      <c r="S41" s="39"/>
      <c r="T41" s="39"/>
      <c r="U41" s="39"/>
      <c r="V41" s="39"/>
      <c r="W41" s="39"/>
      <c r="X41" s="39"/>
      <c r="Y41" s="39"/>
      <c r="Z41" s="21"/>
      <c r="AA41" s="229"/>
      <c r="AB41" s="225"/>
      <c r="AD41" s="9">
        <v>6509844721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-3271</v>
      </c>
      <c r="Q42" s="26"/>
      <c r="R42" s="39"/>
      <c r="S42" s="39"/>
      <c r="T42" s="39"/>
      <c r="U42" s="39"/>
      <c r="V42" s="39"/>
      <c r="W42" s="39"/>
      <c r="X42" s="39"/>
      <c r="Y42" s="39"/>
      <c r="Z42" s="21"/>
      <c r="AA42" s="229"/>
      <c r="AB42" s="225"/>
      <c r="AD42" s="9">
        <v>-3270972019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253</v>
      </c>
      <c r="Q43" s="26"/>
      <c r="R43" s="39"/>
      <c r="S43" s="39"/>
      <c r="T43" s="39"/>
      <c r="U43" s="39"/>
      <c r="V43" s="39"/>
      <c r="W43" s="39"/>
      <c r="X43" s="39"/>
      <c r="Y43" s="39"/>
      <c r="Z43" s="21"/>
      <c r="AA43" s="229"/>
      <c r="AB43" s="225"/>
      <c r="AD43" s="9">
        <f>IF(COUNTIF(AD44:AD45,"-")=COUNTA(AD44:AD45),"-",SUM(AD44:AD45))</f>
        <v>253249157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45</v>
      </c>
      <c r="Q44" s="26"/>
      <c r="R44" s="39"/>
      <c r="S44" s="39"/>
      <c r="T44" s="39"/>
      <c r="U44" s="39"/>
      <c r="V44" s="39"/>
      <c r="W44" s="39"/>
      <c r="X44" s="39"/>
      <c r="Y44" s="39"/>
      <c r="Z44" s="21"/>
      <c r="AA44" s="229"/>
      <c r="AB44" s="225"/>
      <c r="AD44" s="9">
        <v>45346462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208</v>
      </c>
      <c r="Q45" s="26"/>
      <c r="R45" s="39"/>
      <c r="S45" s="39"/>
      <c r="T45" s="39"/>
      <c r="U45" s="39"/>
      <c r="V45" s="39"/>
      <c r="W45" s="39"/>
      <c r="X45" s="39"/>
      <c r="Y45" s="39"/>
      <c r="Z45" s="21"/>
      <c r="AA45" s="229"/>
      <c r="AB45" s="225"/>
      <c r="AD45" s="9">
        <v>207902695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3618</v>
      </c>
      <c r="Q46" s="26" t="s">
        <v>342</v>
      </c>
      <c r="R46" s="39"/>
      <c r="S46" s="39"/>
      <c r="T46" s="39"/>
      <c r="U46" s="39"/>
      <c r="V46" s="39"/>
      <c r="W46" s="39"/>
      <c r="X46" s="39"/>
      <c r="Y46" s="39"/>
      <c r="Z46" s="21"/>
      <c r="AA46" s="229"/>
      <c r="AB46" s="225"/>
      <c r="AD46" s="9">
        <f>IF(COUNTIF(AD47:AD58,"-")=COUNTA(AD47:AD58),"-",SUM(AD47,AD51:AD54,AD57:AD58))</f>
        <v>3617800952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637</v>
      </c>
      <c r="Q47" s="26"/>
      <c r="R47" s="39"/>
      <c r="S47" s="39"/>
      <c r="T47" s="39"/>
      <c r="U47" s="39"/>
      <c r="V47" s="39"/>
      <c r="W47" s="39"/>
      <c r="X47" s="39"/>
      <c r="Y47" s="39"/>
      <c r="Z47" s="21"/>
      <c r="AA47" s="229"/>
      <c r="AB47" s="225"/>
      <c r="AD47" s="9">
        <f>IF(COUNTIF(AD48:AD50,"-")=COUNTA(AD48:AD50),"-",SUM(AD48:AD50))</f>
        <v>637287297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 t="s">
        <v>353</v>
      </c>
      <c r="Q48" s="26"/>
      <c r="R48" s="39"/>
      <c r="S48" s="39"/>
      <c r="T48" s="39"/>
      <c r="U48" s="39"/>
      <c r="V48" s="39"/>
      <c r="W48" s="39"/>
      <c r="X48" s="39"/>
      <c r="Y48" s="39"/>
      <c r="Z48" s="21"/>
      <c r="AA48" s="229"/>
      <c r="AB48" s="225"/>
      <c r="AD48" s="9" t="s">
        <v>11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637</v>
      </c>
      <c r="Q49" s="26"/>
      <c r="R49" s="39"/>
      <c r="S49" s="39"/>
      <c r="T49" s="39"/>
      <c r="U49" s="39"/>
      <c r="V49" s="39"/>
      <c r="W49" s="39"/>
      <c r="X49" s="39"/>
      <c r="Y49" s="39"/>
      <c r="Z49" s="21"/>
      <c r="AA49" s="229"/>
      <c r="AB49" s="225"/>
      <c r="AD49" s="9">
        <v>637287297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 t="s">
        <v>353</v>
      </c>
      <c r="Q50" s="26"/>
      <c r="R50" s="39"/>
      <c r="S50" s="39"/>
      <c r="T50" s="39"/>
      <c r="U50" s="39"/>
      <c r="V50" s="39"/>
      <c r="W50" s="39"/>
      <c r="X50" s="39"/>
      <c r="Y50" s="39"/>
      <c r="Z50" s="21"/>
      <c r="AA50" s="229"/>
      <c r="AB50" s="225"/>
      <c r="AD50" s="9" t="s">
        <v>11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18"/>
      <c r="P51" s="25">
        <v>-83</v>
      </c>
      <c r="Q51" s="26"/>
      <c r="R51" s="39"/>
      <c r="S51" s="39"/>
      <c r="T51" s="39"/>
      <c r="U51" s="39"/>
      <c r="V51" s="39"/>
      <c r="W51" s="39"/>
      <c r="X51" s="39"/>
      <c r="Y51" s="39"/>
      <c r="Z51" s="21"/>
      <c r="AA51" s="229"/>
      <c r="AB51" s="225"/>
      <c r="AD51" s="9">
        <v>-82600522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510</v>
      </c>
      <c r="Q52" s="26"/>
      <c r="R52" s="39"/>
      <c r="S52" s="39"/>
      <c r="T52" s="39"/>
      <c r="U52" s="39"/>
      <c r="V52" s="39"/>
      <c r="W52" s="39"/>
      <c r="X52" s="39"/>
      <c r="Y52" s="39"/>
      <c r="Z52" s="21"/>
      <c r="AA52" s="229"/>
      <c r="AB52" s="225"/>
      <c r="AD52" s="9">
        <v>509605671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5">
        <v>91</v>
      </c>
      <c r="Q53" s="26"/>
      <c r="R53" s="39"/>
      <c r="S53" s="39"/>
      <c r="T53" s="39"/>
      <c r="U53" s="39"/>
      <c r="V53" s="39"/>
      <c r="W53" s="39"/>
      <c r="X53" s="39"/>
      <c r="Y53" s="39"/>
      <c r="Z53" s="21"/>
      <c r="AA53" s="229"/>
      <c r="AB53" s="225"/>
      <c r="AD53" s="9">
        <v>91007454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18"/>
      <c r="P54" s="25">
        <v>2514</v>
      </c>
      <c r="Q54" s="26"/>
      <c r="R54" s="39"/>
      <c r="S54" s="39"/>
      <c r="T54" s="39"/>
      <c r="U54" s="39"/>
      <c r="V54" s="39"/>
      <c r="W54" s="39"/>
      <c r="X54" s="39"/>
      <c r="Y54" s="39"/>
      <c r="Z54" s="21"/>
      <c r="AA54" s="229"/>
      <c r="AB54" s="225"/>
      <c r="AD54" s="9">
        <f>IF(COUNTIF(AD55:AD56,"-")=COUNTA(AD55:AD56),"-",SUM(AD55:AD56))</f>
        <v>2514086453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18"/>
      <c r="P55" s="25">
        <v>80</v>
      </c>
      <c r="Q55" s="26"/>
      <c r="R55" s="39"/>
      <c r="S55" s="39"/>
      <c r="T55" s="39"/>
      <c r="U55" s="39"/>
      <c r="V55" s="39"/>
      <c r="W55" s="39"/>
      <c r="X55" s="39"/>
      <c r="Y55" s="39"/>
      <c r="Z55" s="21"/>
      <c r="AA55" s="229"/>
      <c r="AB55" s="225"/>
      <c r="AD55" s="9">
        <v>80000000</v>
      </c>
    </row>
    <row r="56" spans="1:30" ht="14.65" customHeight="1" x14ac:dyDescent="0.15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18"/>
      <c r="P56" s="25">
        <v>2434</v>
      </c>
      <c r="Q56" s="26"/>
      <c r="R56" s="39"/>
      <c r="S56" s="39"/>
      <c r="T56" s="39"/>
      <c r="U56" s="39"/>
      <c r="V56" s="39"/>
      <c r="W56" s="39"/>
      <c r="X56" s="39"/>
      <c r="Y56" s="39"/>
      <c r="Z56" s="21"/>
      <c r="AA56" s="229"/>
      <c r="AB56" s="225"/>
      <c r="AD56" s="9">
        <v>2434086453</v>
      </c>
    </row>
    <row r="57" spans="1:30" ht="14.65" customHeight="1" x14ac:dyDescent="0.15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18"/>
      <c r="P57" s="25" t="s">
        <v>353</v>
      </c>
      <c r="Q57" s="26"/>
      <c r="R57" s="39"/>
      <c r="S57" s="39"/>
      <c r="T57" s="39"/>
      <c r="U57" s="39"/>
      <c r="V57" s="39"/>
      <c r="W57" s="39"/>
      <c r="X57" s="39"/>
      <c r="Y57" s="39"/>
      <c r="Z57" s="21"/>
      <c r="AA57" s="229"/>
      <c r="AB57" s="225"/>
      <c r="AD57" s="9" t="s">
        <v>11</v>
      </c>
    </row>
    <row r="58" spans="1:30" ht="14.65" customHeight="1" x14ac:dyDescent="0.15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18"/>
      <c r="P58" s="25">
        <v>-52</v>
      </c>
      <c r="Q58" s="26"/>
      <c r="R58" s="39"/>
      <c r="S58" s="39"/>
      <c r="T58" s="39"/>
      <c r="U58" s="39"/>
      <c r="V58" s="39"/>
      <c r="W58" s="39"/>
      <c r="X58" s="39"/>
      <c r="Y58" s="39"/>
      <c r="Z58" s="21"/>
      <c r="AA58" s="229"/>
      <c r="AB58" s="225"/>
      <c r="AD58" s="9">
        <v>-51585401</v>
      </c>
    </row>
    <row r="59" spans="1:30" ht="14.65" customHeight="1" x14ac:dyDescent="0.15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18"/>
      <c r="P59" s="25">
        <v>7498</v>
      </c>
      <c r="Q59" s="26"/>
      <c r="R59" s="39"/>
      <c r="S59" s="39"/>
      <c r="T59" s="39"/>
      <c r="U59" s="39"/>
      <c r="V59" s="39"/>
      <c r="W59" s="39"/>
      <c r="X59" s="39"/>
      <c r="Y59" s="39"/>
      <c r="Z59" s="21"/>
      <c r="AA59" s="229"/>
      <c r="AB59" s="225"/>
      <c r="AD59" s="9">
        <f>IF(COUNTIF(AD60:AD68,"-")=COUNTA(AD60:AD68),"-",SUM(AD60:AD63,AD66:AD68))</f>
        <v>7497810783</v>
      </c>
    </row>
    <row r="60" spans="1:30" ht="14.65" customHeight="1" x14ac:dyDescent="0.15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18"/>
      <c r="P60" s="25">
        <v>4333</v>
      </c>
      <c r="Q60" s="26"/>
      <c r="R60" s="39"/>
      <c r="S60" s="39"/>
      <c r="T60" s="39"/>
      <c r="U60" s="39"/>
      <c r="V60" s="39"/>
      <c r="W60" s="39"/>
      <c r="X60" s="39"/>
      <c r="Y60" s="39"/>
      <c r="Z60" s="21"/>
      <c r="AA60" s="229"/>
      <c r="AB60" s="225"/>
      <c r="AD60" s="9">
        <v>4332997519</v>
      </c>
    </row>
    <row r="61" spans="1:30" ht="14.65" customHeight="1" x14ac:dyDescent="0.15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18"/>
      <c r="P61" s="25">
        <v>456</v>
      </c>
      <c r="Q61" s="26"/>
      <c r="R61" s="39"/>
      <c r="S61" s="39"/>
      <c r="T61" s="39"/>
      <c r="U61" s="39"/>
      <c r="V61" s="39"/>
      <c r="W61" s="39"/>
      <c r="X61" s="39"/>
      <c r="Y61" s="39"/>
      <c r="Z61" s="21"/>
      <c r="AA61" s="229"/>
      <c r="AB61" s="225"/>
      <c r="AD61" s="9">
        <v>455652998</v>
      </c>
    </row>
    <row r="62" spans="1:30" ht="14.65" customHeight="1" x14ac:dyDescent="0.15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18"/>
      <c r="P62" s="25">
        <v>0</v>
      </c>
      <c r="Q62" s="26"/>
      <c r="R62" s="39"/>
      <c r="S62" s="39"/>
      <c r="T62" s="39"/>
      <c r="U62" s="39"/>
      <c r="V62" s="39"/>
      <c r="W62" s="39"/>
      <c r="X62" s="39"/>
      <c r="Y62" s="39"/>
      <c r="Z62" s="21"/>
      <c r="AA62" s="229"/>
      <c r="AB62" s="225"/>
      <c r="AD62" s="9">
        <v>0</v>
      </c>
    </row>
    <row r="63" spans="1:30" ht="14.65" customHeight="1" x14ac:dyDescent="0.15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18"/>
      <c r="P63" s="25">
        <v>2643</v>
      </c>
      <c r="Q63" s="26"/>
      <c r="R63" s="39"/>
      <c r="S63" s="39"/>
      <c r="T63" s="39"/>
      <c r="U63" s="39"/>
      <c r="V63" s="39"/>
      <c r="W63" s="39"/>
      <c r="X63" s="39"/>
      <c r="Y63" s="39"/>
      <c r="Z63" s="21"/>
      <c r="AA63" s="229"/>
      <c r="AB63" s="225"/>
      <c r="AD63" s="9">
        <f>IF(COUNTIF(AD64:AD65,"-")=COUNTA(AD64:AD65),"-",SUM(AD64:AD65))</f>
        <v>2642837754</v>
      </c>
    </row>
    <row r="64" spans="1:30" ht="14.65" customHeight="1" x14ac:dyDescent="0.15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18"/>
      <c r="P64" s="25">
        <v>1924</v>
      </c>
      <c r="Q64" s="26"/>
      <c r="R64" s="39"/>
      <c r="S64" s="39"/>
      <c r="T64" s="39"/>
      <c r="U64" s="39"/>
      <c r="V64" s="39"/>
      <c r="W64" s="39"/>
      <c r="X64" s="39"/>
      <c r="Y64" s="39"/>
      <c r="Z64" s="21"/>
      <c r="AA64" s="229"/>
      <c r="AB64" s="225"/>
      <c r="AD64" s="9">
        <v>1923748758</v>
      </c>
    </row>
    <row r="65" spans="1:31" ht="14.65" customHeight="1" x14ac:dyDescent="0.15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18"/>
      <c r="P65" s="25">
        <v>719</v>
      </c>
      <c r="Q65" s="26"/>
      <c r="R65" s="39"/>
      <c r="S65" s="39"/>
      <c r="T65" s="39"/>
      <c r="U65" s="39"/>
      <c r="V65" s="39"/>
      <c r="W65" s="39"/>
      <c r="X65" s="39"/>
      <c r="Y65" s="39"/>
      <c r="Z65" s="21"/>
      <c r="AA65" s="229"/>
      <c r="AB65" s="225"/>
      <c r="AD65" s="9">
        <v>719088996</v>
      </c>
    </row>
    <row r="66" spans="1:31" ht="14.65" customHeight="1" x14ac:dyDescent="0.15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18"/>
      <c r="P66" s="25">
        <v>14</v>
      </c>
      <c r="Q66" s="26"/>
      <c r="R66" s="39"/>
      <c r="S66" s="39"/>
      <c r="T66" s="39"/>
      <c r="U66" s="39"/>
      <c r="V66" s="39"/>
      <c r="W66" s="39"/>
      <c r="X66" s="39"/>
      <c r="Y66" s="39"/>
      <c r="Z66" s="21"/>
      <c r="AA66" s="229"/>
      <c r="AB66" s="225"/>
      <c r="AD66" s="9">
        <v>14371938</v>
      </c>
    </row>
    <row r="67" spans="1:31" ht="14.65" customHeight="1" x14ac:dyDescent="0.15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18"/>
      <c r="P67" s="25">
        <v>72</v>
      </c>
      <c r="Q67" s="26"/>
      <c r="R67" s="39"/>
      <c r="S67" s="39"/>
      <c r="T67" s="39"/>
      <c r="U67" s="39"/>
      <c r="V67" s="39"/>
      <c r="W67" s="39"/>
      <c r="X67" s="39"/>
      <c r="Y67" s="39"/>
      <c r="Z67" s="21"/>
      <c r="AA67" s="229"/>
      <c r="AB67" s="225"/>
      <c r="AD67" s="9">
        <v>71947320</v>
      </c>
    </row>
    <row r="68" spans="1:31" ht="14.65" customHeight="1" x14ac:dyDescent="0.15">
      <c r="A68" s="7" t="s">
        <v>96</v>
      </c>
      <c r="D68" s="24"/>
      <c r="E68" s="19"/>
      <c r="F68" s="39" t="s">
        <v>81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-20</v>
      </c>
      <c r="Q68" s="26"/>
      <c r="R68" s="39"/>
      <c r="S68" s="39"/>
      <c r="T68" s="39"/>
      <c r="U68" s="39"/>
      <c r="V68" s="39"/>
      <c r="W68" s="39"/>
      <c r="X68" s="39"/>
      <c r="Y68" s="39"/>
      <c r="Z68" s="21"/>
      <c r="AA68" s="229"/>
      <c r="AB68" s="225"/>
      <c r="AD68" s="9">
        <v>-19996746</v>
      </c>
    </row>
    <row r="69" spans="1:31" ht="14.65" customHeight="1" thickBot="1" x14ac:dyDescent="0.2">
      <c r="A69" s="7">
        <v>1565000</v>
      </c>
      <c r="B69" s="7" t="s">
        <v>126</v>
      </c>
      <c r="D69" s="24"/>
      <c r="E69" s="19" t="s">
        <v>354</v>
      </c>
      <c r="F69" s="19"/>
      <c r="G69" s="19"/>
      <c r="H69" s="19"/>
      <c r="I69" s="19"/>
      <c r="J69" s="19"/>
      <c r="K69" s="18"/>
      <c r="L69" s="18"/>
      <c r="M69" s="18"/>
      <c r="N69" s="18"/>
      <c r="O69" s="18"/>
      <c r="P69" s="25" t="s">
        <v>353</v>
      </c>
      <c r="Q69" s="26"/>
      <c r="R69" s="258" t="s">
        <v>127</v>
      </c>
      <c r="S69" s="259"/>
      <c r="T69" s="259"/>
      <c r="U69" s="259"/>
      <c r="V69" s="259"/>
      <c r="W69" s="259"/>
      <c r="X69" s="259"/>
      <c r="Y69" s="260"/>
      <c r="Z69" s="41">
        <v>60289</v>
      </c>
      <c r="AA69" s="230" t="s">
        <v>342</v>
      </c>
      <c r="AB69" s="225"/>
      <c r="AD69" s="9" t="s">
        <v>11</v>
      </c>
      <c r="AE69" s="9" t="e">
        <f>IF(AND(AE31="-",AE32="-",#REF!="-"),"-",SUM(AE31,AE32,#REF!))</f>
        <v>#REF!</v>
      </c>
    </row>
    <row r="70" spans="1:31" ht="14.65" customHeight="1" thickBot="1" x14ac:dyDescent="0.2">
      <c r="A70" s="7" t="s">
        <v>1</v>
      </c>
      <c r="B70" s="7" t="s">
        <v>97</v>
      </c>
      <c r="D70" s="261" t="s">
        <v>2</v>
      </c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330"/>
      <c r="P70" s="43">
        <v>108540</v>
      </c>
      <c r="Q70" s="44" t="s">
        <v>342</v>
      </c>
      <c r="R70" s="249" t="s">
        <v>322</v>
      </c>
      <c r="S70" s="250"/>
      <c r="T70" s="250"/>
      <c r="U70" s="250"/>
      <c r="V70" s="250"/>
      <c r="W70" s="250"/>
      <c r="X70" s="250"/>
      <c r="Y70" s="265"/>
      <c r="Z70" s="43">
        <v>108540</v>
      </c>
      <c r="AA70" s="231" t="s">
        <v>342</v>
      </c>
      <c r="AB70" s="225"/>
      <c r="AD70" s="9">
        <f>IF(AND(AD14="-",AD59="-",AD69="-"),"-",SUM(AD14,AD59,AD69))</f>
        <v>108540443686</v>
      </c>
      <c r="AE70" s="9" t="e">
        <f>IF(AND(AE29="-",AE69="-"),"-",SUM(AE29,AE69))</f>
        <v>#REF!</v>
      </c>
    </row>
    <row r="71" spans="1:31" ht="14.65" customHeight="1" x14ac:dyDescent="0.1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Z71" s="18"/>
      <c r="AA71" s="18"/>
      <c r="AB71" s="225"/>
    </row>
    <row r="72" spans="1:31" ht="14.65" customHeight="1" x14ac:dyDescent="0.15">
      <c r="D72" s="47"/>
      <c r="E72" s="48" t="s">
        <v>323</v>
      </c>
      <c r="F72" s="4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Z72" s="46"/>
      <c r="AA72" s="46"/>
      <c r="AB72" s="225"/>
    </row>
    <row r="73" spans="1:31" ht="14.65" customHeight="1" x14ac:dyDescent="0.15">
      <c r="AB73" s="225"/>
    </row>
    <row r="74" spans="1:31" ht="14.65" customHeight="1" x14ac:dyDescent="0.15">
      <c r="AB74" s="225"/>
    </row>
    <row r="75" spans="1:31" ht="14.65" customHeight="1" x14ac:dyDescent="0.15">
      <c r="AB75" s="225"/>
    </row>
    <row r="76" spans="1:31" ht="14.65" customHeight="1" x14ac:dyDescent="0.15">
      <c r="AB76" s="225"/>
    </row>
    <row r="77" spans="1:31" ht="16.5" customHeight="1" x14ac:dyDescent="0.15">
      <c r="AB77" s="225"/>
    </row>
    <row r="78" spans="1:31" ht="14.65" customHeight="1" x14ac:dyDescent="0.15">
      <c r="AB78" s="225"/>
    </row>
    <row r="79" spans="1:31" ht="9.75" customHeight="1" x14ac:dyDescent="0.15"/>
    <row r="80" spans="1:3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9:Y69"/>
    <mergeCell ref="D70:O70"/>
    <mergeCell ref="R70:Y70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A50"/>
  <sheetViews>
    <sheetView topLeftCell="B1" zoomScale="85" zoomScaleNormal="85" zoomScaleSheetLayoutView="100" workbookViewId="0">
      <selection activeCell="O25" sqref="O25"/>
    </sheetView>
  </sheetViews>
  <sheetFormatPr defaultRowHeight="13.5" x14ac:dyDescent="0.15"/>
  <cols>
    <col min="1" max="1" width="0" style="51" hidden="1" customWidth="1"/>
    <col min="2" max="2" width="0.625" style="6" customWidth="1"/>
    <col min="3" max="3" width="1.25" style="79" customWidth="1"/>
    <col min="4" max="12" width="2.125" style="79" customWidth="1"/>
    <col min="13" max="13" width="18.375" style="79" customWidth="1"/>
    <col min="14" max="14" width="21.625" style="79" bestFit="1" customWidth="1"/>
    <col min="15" max="15" width="2.5" style="79" customWidth="1"/>
    <col min="16" max="16" width="0.625" style="79" customWidth="1"/>
    <col min="17" max="17" width="9" style="6"/>
    <col min="18" max="18" width="0" style="6" hidden="1" customWidth="1"/>
    <col min="19" max="16384" width="9" style="6"/>
  </cols>
  <sheetData>
    <row r="8" spans="1:27" x14ac:dyDescent="0.15">
      <c r="A8" s="1"/>
      <c r="C8" s="49"/>
      <c r="D8" s="49"/>
      <c r="E8" s="49"/>
      <c r="F8" s="49"/>
      <c r="G8" s="49"/>
      <c r="H8" s="49"/>
      <c r="I8" s="49"/>
      <c r="J8" s="3"/>
      <c r="K8" s="3"/>
      <c r="L8" s="3"/>
      <c r="M8" s="3"/>
      <c r="N8" s="3"/>
      <c r="O8" s="3"/>
      <c r="P8" s="50"/>
    </row>
    <row r="9" spans="1:27" ht="24" x14ac:dyDescent="0.2">
      <c r="C9" s="266" t="s">
        <v>355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52"/>
    </row>
    <row r="10" spans="1:27" ht="17.25" x14ac:dyDescent="0.2">
      <c r="C10" s="267" t="s">
        <v>356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52"/>
    </row>
    <row r="11" spans="1:27" ht="17.25" x14ac:dyDescent="0.2">
      <c r="C11" s="267" t="s">
        <v>357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52"/>
    </row>
    <row r="12" spans="1:27" ht="18" thickBot="1" x14ac:dyDescent="0.25">
      <c r="C12" s="53"/>
      <c r="D12" s="52"/>
      <c r="E12" s="52"/>
      <c r="F12" s="52"/>
      <c r="G12" s="52"/>
      <c r="H12" s="52"/>
      <c r="I12" s="52"/>
      <c r="J12" s="52"/>
      <c r="K12" s="52"/>
      <c r="L12" s="52"/>
      <c r="M12" s="54"/>
      <c r="N12" s="52"/>
      <c r="O12" s="54" t="s">
        <v>333</v>
      </c>
      <c r="P12" s="52"/>
    </row>
    <row r="13" spans="1:27" ht="18" thickBot="1" x14ac:dyDescent="0.25">
      <c r="A13" s="51" t="s">
        <v>314</v>
      </c>
      <c r="C13" s="268" t="s">
        <v>0</v>
      </c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70" t="s">
        <v>316</v>
      </c>
      <c r="O13" s="271"/>
      <c r="P13" s="52"/>
    </row>
    <row r="14" spans="1:27" x14ac:dyDescent="0.15">
      <c r="A14" s="51" t="s">
        <v>135</v>
      </c>
      <c r="C14" s="55"/>
      <c r="D14" s="56" t="s">
        <v>136</v>
      </c>
      <c r="E14" s="56"/>
      <c r="F14" s="57"/>
      <c r="G14" s="56"/>
      <c r="H14" s="56"/>
      <c r="I14" s="56"/>
      <c r="J14" s="56"/>
      <c r="K14" s="57"/>
      <c r="L14" s="57"/>
      <c r="M14" s="57"/>
      <c r="N14" s="58">
        <v>30754</v>
      </c>
      <c r="O14" s="59" t="s">
        <v>342</v>
      </c>
      <c r="P14" s="60"/>
      <c r="R14" s="6">
        <f>IF(AND(R15="-",R30="-"),"-",SUM(R15,R30))</f>
        <v>30754367886</v>
      </c>
      <c r="AA14" s="232"/>
    </row>
    <row r="15" spans="1:27" x14ac:dyDescent="0.15">
      <c r="A15" s="51" t="s">
        <v>137</v>
      </c>
      <c r="C15" s="55"/>
      <c r="D15" s="56"/>
      <c r="E15" s="56" t="s">
        <v>138</v>
      </c>
      <c r="F15" s="56"/>
      <c r="G15" s="56"/>
      <c r="H15" s="56"/>
      <c r="I15" s="56"/>
      <c r="J15" s="56"/>
      <c r="K15" s="57"/>
      <c r="L15" s="57"/>
      <c r="M15" s="57"/>
      <c r="N15" s="58">
        <v>14100</v>
      </c>
      <c r="O15" s="61"/>
      <c r="P15" s="60"/>
      <c r="R15" s="6">
        <f>IF(COUNTIF(R16:R29,"-")=COUNTA(R16:R29),"-",SUM(R16,R21,R26))</f>
        <v>14099697758</v>
      </c>
      <c r="AA15" s="232"/>
    </row>
    <row r="16" spans="1:27" x14ac:dyDescent="0.15">
      <c r="A16" s="51" t="s">
        <v>139</v>
      </c>
      <c r="C16" s="55"/>
      <c r="D16" s="56"/>
      <c r="E16" s="56"/>
      <c r="F16" s="56" t="s">
        <v>140</v>
      </c>
      <c r="G16" s="56"/>
      <c r="H16" s="56"/>
      <c r="I16" s="56"/>
      <c r="J16" s="56"/>
      <c r="K16" s="57"/>
      <c r="L16" s="57"/>
      <c r="M16" s="57"/>
      <c r="N16" s="58">
        <v>3892</v>
      </c>
      <c r="O16" s="61"/>
      <c r="P16" s="60"/>
      <c r="R16" s="6">
        <f>IF(COUNTIF(R17:R20,"-")=COUNTA(R17:R20),"-",SUM(R17:R20))</f>
        <v>3891986047</v>
      </c>
      <c r="AA16" s="232"/>
    </row>
    <row r="17" spans="1:27" x14ac:dyDescent="0.15">
      <c r="A17" s="51" t="s">
        <v>141</v>
      </c>
      <c r="C17" s="55"/>
      <c r="D17" s="56"/>
      <c r="E17" s="56"/>
      <c r="F17" s="56"/>
      <c r="G17" s="56" t="s">
        <v>142</v>
      </c>
      <c r="H17" s="56"/>
      <c r="I17" s="56"/>
      <c r="J17" s="56"/>
      <c r="K17" s="57"/>
      <c r="L17" s="57"/>
      <c r="M17" s="57"/>
      <c r="N17" s="58">
        <v>3146</v>
      </c>
      <c r="O17" s="61"/>
      <c r="P17" s="60"/>
      <c r="R17" s="6">
        <v>3146018989</v>
      </c>
      <c r="AA17" s="232"/>
    </row>
    <row r="18" spans="1:27" x14ac:dyDescent="0.15">
      <c r="A18" s="51" t="s">
        <v>143</v>
      </c>
      <c r="C18" s="55"/>
      <c r="D18" s="56"/>
      <c r="E18" s="56"/>
      <c r="F18" s="56"/>
      <c r="G18" s="56" t="s">
        <v>144</v>
      </c>
      <c r="H18" s="56"/>
      <c r="I18" s="56"/>
      <c r="J18" s="56"/>
      <c r="K18" s="57"/>
      <c r="L18" s="57"/>
      <c r="M18" s="57"/>
      <c r="N18" s="58">
        <v>259</v>
      </c>
      <c r="O18" s="61"/>
      <c r="P18" s="60"/>
      <c r="R18" s="6">
        <v>258660452</v>
      </c>
      <c r="AA18" s="232"/>
    </row>
    <row r="19" spans="1:27" x14ac:dyDescent="0.15">
      <c r="A19" s="51" t="s">
        <v>145</v>
      </c>
      <c r="C19" s="55"/>
      <c r="D19" s="56"/>
      <c r="E19" s="56"/>
      <c r="F19" s="56"/>
      <c r="G19" s="56" t="s">
        <v>146</v>
      </c>
      <c r="H19" s="56"/>
      <c r="I19" s="56"/>
      <c r="J19" s="56"/>
      <c r="K19" s="57"/>
      <c r="L19" s="57"/>
      <c r="M19" s="57"/>
      <c r="N19" s="58">
        <v>118</v>
      </c>
      <c r="O19" s="61"/>
      <c r="P19" s="60"/>
      <c r="R19" s="6">
        <v>118189835</v>
      </c>
      <c r="AA19" s="232"/>
    </row>
    <row r="20" spans="1:27" x14ac:dyDescent="0.15">
      <c r="A20" s="51" t="s">
        <v>147</v>
      </c>
      <c r="C20" s="55"/>
      <c r="D20" s="56"/>
      <c r="E20" s="56"/>
      <c r="F20" s="56"/>
      <c r="G20" s="56" t="s">
        <v>35</v>
      </c>
      <c r="H20" s="56"/>
      <c r="I20" s="56"/>
      <c r="J20" s="56"/>
      <c r="K20" s="57"/>
      <c r="L20" s="57"/>
      <c r="M20" s="57"/>
      <c r="N20" s="58">
        <v>369</v>
      </c>
      <c r="O20" s="61"/>
      <c r="P20" s="60"/>
      <c r="R20" s="6">
        <v>369116771</v>
      </c>
      <c r="AA20" s="232"/>
    </row>
    <row r="21" spans="1:27" x14ac:dyDescent="0.15">
      <c r="A21" s="51" t="s">
        <v>148</v>
      </c>
      <c r="C21" s="55"/>
      <c r="D21" s="56"/>
      <c r="E21" s="56"/>
      <c r="F21" s="56" t="s">
        <v>149</v>
      </c>
      <c r="G21" s="56"/>
      <c r="H21" s="56"/>
      <c r="I21" s="56"/>
      <c r="J21" s="56"/>
      <c r="K21" s="57"/>
      <c r="L21" s="57"/>
      <c r="M21" s="57"/>
      <c r="N21" s="58">
        <v>9474</v>
      </c>
      <c r="O21" s="61" t="s">
        <v>342</v>
      </c>
      <c r="P21" s="60"/>
      <c r="R21" s="6">
        <f>IF(COUNTIF(R22:R25,"-")=COUNTA(R22:R25),"-",SUM(R22:R25))</f>
        <v>9474457400</v>
      </c>
      <c r="AA21" s="232"/>
    </row>
    <row r="22" spans="1:27" x14ac:dyDescent="0.15">
      <c r="A22" s="51" t="s">
        <v>150</v>
      </c>
      <c r="C22" s="55"/>
      <c r="D22" s="56"/>
      <c r="E22" s="56"/>
      <c r="F22" s="56"/>
      <c r="G22" s="56" t="s">
        <v>151</v>
      </c>
      <c r="H22" s="56"/>
      <c r="I22" s="56"/>
      <c r="J22" s="56"/>
      <c r="K22" s="57"/>
      <c r="L22" s="57"/>
      <c r="M22" s="57"/>
      <c r="N22" s="58">
        <v>5144</v>
      </c>
      <c r="O22" s="61"/>
      <c r="P22" s="60"/>
      <c r="R22" s="6">
        <v>5143894061</v>
      </c>
      <c r="AA22" s="232"/>
    </row>
    <row r="23" spans="1:27" x14ac:dyDescent="0.15">
      <c r="A23" s="51" t="s">
        <v>152</v>
      </c>
      <c r="C23" s="55"/>
      <c r="D23" s="56"/>
      <c r="E23" s="56"/>
      <c r="F23" s="56"/>
      <c r="G23" s="56" t="s">
        <v>153</v>
      </c>
      <c r="H23" s="56"/>
      <c r="I23" s="56"/>
      <c r="J23" s="56"/>
      <c r="K23" s="57"/>
      <c r="L23" s="57"/>
      <c r="M23" s="57"/>
      <c r="N23" s="58">
        <v>942</v>
      </c>
      <c r="O23" s="61"/>
      <c r="P23" s="60"/>
      <c r="R23" s="6">
        <v>941856310</v>
      </c>
      <c r="AA23" s="232"/>
    </row>
    <row r="24" spans="1:27" x14ac:dyDescent="0.15">
      <c r="A24" s="51" t="s">
        <v>154</v>
      </c>
      <c r="C24" s="55"/>
      <c r="D24" s="56"/>
      <c r="E24" s="56"/>
      <c r="F24" s="56"/>
      <c r="G24" s="56" t="s">
        <v>155</v>
      </c>
      <c r="H24" s="56"/>
      <c r="I24" s="56"/>
      <c r="J24" s="56"/>
      <c r="K24" s="57"/>
      <c r="L24" s="57"/>
      <c r="M24" s="57"/>
      <c r="N24" s="58">
        <v>3383</v>
      </c>
      <c r="O24" s="61"/>
      <c r="P24" s="60"/>
      <c r="R24" s="6">
        <v>3382938115</v>
      </c>
      <c r="AA24" s="232"/>
    </row>
    <row r="25" spans="1:27" x14ac:dyDescent="0.15">
      <c r="A25" s="51" t="s">
        <v>156</v>
      </c>
      <c r="C25" s="55"/>
      <c r="D25" s="56"/>
      <c r="E25" s="56"/>
      <c r="F25" s="56"/>
      <c r="G25" s="56" t="s">
        <v>35</v>
      </c>
      <c r="H25" s="56"/>
      <c r="I25" s="56"/>
      <c r="J25" s="56"/>
      <c r="K25" s="57"/>
      <c r="L25" s="57"/>
      <c r="M25" s="57"/>
      <c r="N25" s="58">
        <v>6</v>
      </c>
      <c r="O25" s="61"/>
      <c r="P25" s="60"/>
      <c r="R25" s="6">
        <v>5768914</v>
      </c>
      <c r="AA25" s="232"/>
    </row>
    <row r="26" spans="1:27" x14ac:dyDescent="0.15">
      <c r="A26" s="51" t="s">
        <v>157</v>
      </c>
      <c r="C26" s="55"/>
      <c r="D26" s="56"/>
      <c r="E26" s="56"/>
      <c r="F26" s="56" t="s">
        <v>158</v>
      </c>
      <c r="G26" s="56"/>
      <c r="H26" s="56"/>
      <c r="I26" s="56"/>
      <c r="J26" s="56"/>
      <c r="K26" s="57"/>
      <c r="L26" s="57"/>
      <c r="M26" s="57"/>
      <c r="N26" s="58">
        <v>733</v>
      </c>
      <c r="O26" s="61"/>
      <c r="P26" s="60"/>
      <c r="R26" s="6">
        <f>IF(COUNTIF(R27:R29,"-")=COUNTA(R27:R29),"-",SUM(R27:R29))</f>
        <v>733254311</v>
      </c>
      <c r="AA26" s="232"/>
    </row>
    <row r="27" spans="1:27" x14ac:dyDescent="0.15">
      <c r="A27" s="51" t="s">
        <v>159</v>
      </c>
      <c r="C27" s="55"/>
      <c r="D27" s="56"/>
      <c r="E27" s="56"/>
      <c r="F27" s="57"/>
      <c r="G27" s="57" t="s">
        <v>160</v>
      </c>
      <c r="H27" s="57"/>
      <c r="I27" s="56"/>
      <c r="J27" s="56"/>
      <c r="K27" s="57"/>
      <c r="L27" s="57"/>
      <c r="M27" s="57"/>
      <c r="N27" s="58">
        <v>170</v>
      </c>
      <c r="O27" s="61"/>
      <c r="P27" s="60"/>
      <c r="R27" s="6">
        <v>170401385</v>
      </c>
      <c r="AA27" s="232"/>
    </row>
    <row r="28" spans="1:27" x14ac:dyDescent="0.15">
      <c r="A28" s="51" t="s">
        <v>161</v>
      </c>
      <c r="C28" s="55"/>
      <c r="D28" s="56"/>
      <c r="E28" s="56"/>
      <c r="F28" s="57"/>
      <c r="G28" s="56" t="s">
        <v>162</v>
      </c>
      <c r="H28" s="56"/>
      <c r="I28" s="56"/>
      <c r="J28" s="56"/>
      <c r="K28" s="57"/>
      <c r="L28" s="57"/>
      <c r="M28" s="57"/>
      <c r="N28" s="58">
        <v>48</v>
      </c>
      <c r="O28" s="61"/>
      <c r="P28" s="60"/>
      <c r="R28" s="6">
        <v>47731876</v>
      </c>
      <c r="AA28" s="232"/>
    </row>
    <row r="29" spans="1:27" x14ac:dyDescent="0.15">
      <c r="A29" s="51" t="s">
        <v>163</v>
      </c>
      <c r="C29" s="55"/>
      <c r="D29" s="56"/>
      <c r="E29" s="56"/>
      <c r="F29" s="57"/>
      <c r="G29" s="56" t="s">
        <v>35</v>
      </c>
      <c r="H29" s="56"/>
      <c r="I29" s="56"/>
      <c r="J29" s="56"/>
      <c r="K29" s="57"/>
      <c r="L29" s="57"/>
      <c r="M29" s="57"/>
      <c r="N29" s="58">
        <v>515</v>
      </c>
      <c r="O29" s="61"/>
      <c r="P29" s="60"/>
      <c r="R29" s="6">
        <v>515121050</v>
      </c>
      <c r="AA29" s="232"/>
    </row>
    <row r="30" spans="1:27" x14ac:dyDescent="0.15">
      <c r="A30" s="51" t="s">
        <v>164</v>
      </c>
      <c r="C30" s="55"/>
      <c r="D30" s="56"/>
      <c r="E30" s="57" t="s">
        <v>165</v>
      </c>
      <c r="F30" s="57"/>
      <c r="G30" s="56"/>
      <c r="H30" s="56"/>
      <c r="I30" s="56"/>
      <c r="J30" s="56"/>
      <c r="K30" s="57"/>
      <c r="L30" s="57"/>
      <c r="M30" s="57"/>
      <c r="N30" s="58">
        <v>16655</v>
      </c>
      <c r="O30" s="61"/>
      <c r="P30" s="60"/>
      <c r="R30" s="6">
        <f>IF(COUNTIF(R31:R34,"-")=COUNTA(R31:R34),"-",SUM(R31:R34))</f>
        <v>16654670128</v>
      </c>
      <c r="AA30" s="232"/>
    </row>
    <row r="31" spans="1:27" x14ac:dyDescent="0.15">
      <c r="A31" s="51" t="s">
        <v>166</v>
      </c>
      <c r="C31" s="55"/>
      <c r="D31" s="56"/>
      <c r="E31" s="56"/>
      <c r="F31" s="56" t="s">
        <v>167</v>
      </c>
      <c r="G31" s="56"/>
      <c r="H31" s="56"/>
      <c r="I31" s="56"/>
      <c r="J31" s="56"/>
      <c r="K31" s="57"/>
      <c r="L31" s="57"/>
      <c r="M31" s="57"/>
      <c r="N31" s="58">
        <v>5869</v>
      </c>
      <c r="O31" s="61"/>
      <c r="P31" s="60"/>
      <c r="R31" s="6">
        <v>5869201745</v>
      </c>
      <c r="AA31" s="232"/>
    </row>
    <row r="32" spans="1:27" x14ac:dyDescent="0.15">
      <c r="A32" s="51" t="s">
        <v>168</v>
      </c>
      <c r="C32" s="55"/>
      <c r="D32" s="56"/>
      <c r="E32" s="56"/>
      <c r="F32" s="56" t="s">
        <v>169</v>
      </c>
      <c r="G32" s="56"/>
      <c r="H32" s="56"/>
      <c r="I32" s="56"/>
      <c r="J32" s="56"/>
      <c r="K32" s="57"/>
      <c r="L32" s="57"/>
      <c r="M32" s="57"/>
      <c r="N32" s="58">
        <v>10766</v>
      </c>
      <c r="O32" s="61"/>
      <c r="P32" s="60"/>
      <c r="R32" s="6">
        <v>10765737047</v>
      </c>
      <c r="AA32" s="232"/>
    </row>
    <row r="33" spans="1:27" x14ac:dyDescent="0.15">
      <c r="A33" s="51" t="s">
        <v>170</v>
      </c>
      <c r="C33" s="55"/>
      <c r="D33" s="56"/>
      <c r="E33" s="56"/>
      <c r="F33" s="56" t="s">
        <v>171</v>
      </c>
      <c r="G33" s="56"/>
      <c r="H33" s="56"/>
      <c r="I33" s="56"/>
      <c r="J33" s="56"/>
      <c r="K33" s="57"/>
      <c r="L33" s="57"/>
      <c r="M33" s="57"/>
      <c r="N33" s="58">
        <v>0</v>
      </c>
      <c r="O33" s="61"/>
      <c r="P33" s="60"/>
      <c r="R33" s="6">
        <v>0</v>
      </c>
      <c r="AA33" s="232"/>
    </row>
    <row r="34" spans="1:27" x14ac:dyDescent="0.15">
      <c r="A34" s="51" t="s">
        <v>172</v>
      </c>
      <c r="C34" s="55"/>
      <c r="D34" s="56"/>
      <c r="E34" s="56"/>
      <c r="F34" s="56" t="s">
        <v>35</v>
      </c>
      <c r="G34" s="56"/>
      <c r="H34" s="56"/>
      <c r="I34" s="56"/>
      <c r="J34" s="56"/>
      <c r="K34" s="57"/>
      <c r="L34" s="57"/>
      <c r="M34" s="57"/>
      <c r="N34" s="58">
        <v>20</v>
      </c>
      <c r="O34" s="61"/>
      <c r="P34" s="60"/>
      <c r="R34" s="6">
        <v>19731336</v>
      </c>
      <c r="AA34" s="232"/>
    </row>
    <row r="35" spans="1:27" x14ac:dyDescent="0.15">
      <c r="A35" s="51" t="s">
        <v>173</v>
      </c>
      <c r="C35" s="55"/>
      <c r="D35" s="56" t="s">
        <v>174</v>
      </c>
      <c r="E35" s="56"/>
      <c r="F35" s="56"/>
      <c r="G35" s="56"/>
      <c r="H35" s="56"/>
      <c r="I35" s="56"/>
      <c r="J35" s="56"/>
      <c r="K35" s="57"/>
      <c r="L35" s="57"/>
      <c r="M35" s="57"/>
      <c r="N35" s="58">
        <v>2947</v>
      </c>
      <c r="O35" s="61"/>
      <c r="P35" s="60"/>
      <c r="R35" s="6">
        <f>IF(COUNTIF(R36:R37,"-")=COUNTA(R36:R37),"-",SUM(R36:R37))</f>
        <v>2947218080</v>
      </c>
      <c r="AA35" s="232"/>
    </row>
    <row r="36" spans="1:27" x14ac:dyDescent="0.15">
      <c r="A36" s="51" t="s">
        <v>175</v>
      </c>
      <c r="C36" s="55"/>
      <c r="D36" s="56"/>
      <c r="E36" s="56" t="s">
        <v>176</v>
      </c>
      <c r="F36" s="56"/>
      <c r="G36" s="56"/>
      <c r="H36" s="56"/>
      <c r="I36" s="56"/>
      <c r="J36" s="56"/>
      <c r="K36" s="62"/>
      <c r="L36" s="62"/>
      <c r="M36" s="62"/>
      <c r="N36" s="58">
        <v>1908</v>
      </c>
      <c r="O36" s="61"/>
      <c r="P36" s="60"/>
      <c r="R36" s="6">
        <v>1907810599</v>
      </c>
      <c r="AA36" s="232"/>
    </row>
    <row r="37" spans="1:27" x14ac:dyDescent="0.15">
      <c r="A37" s="51" t="s">
        <v>177</v>
      </c>
      <c r="C37" s="55"/>
      <c r="D37" s="56"/>
      <c r="E37" s="56" t="s">
        <v>35</v>
      </c>
      <c r="F37" s="56"/>
      <c r="G37" s="57"/>
      <c r="H37" s="56"/>
      <c r="I37" s="56"/>
      <c r="J37" s="56"/>
      <c r="K37" s="62"/>
      <c r="L37" s="62"/>
      <c r="M37" s="62"/>
      <c r="N37" s="58">
        <v>1039</v>
      </c>
      <c r="O37" s="61"/>
      <c r="P37" s="60"/>
      <c r="R37" s="6">
        <v>1039407481</v>
      </c>
      <c r="AA37" s="232"/>
    </row>
    <row r="38" spans="1:27" x14ac:dyDescent="0.15">
      <c r="A38" s="51" t="s">
        <v>133</v>
      </c>
      <c r="C38" s="63" t="s">
        <v>134</v>
      </c>
      <c r="D38" s="64"/>
      <c r="E38" s="64"/>
      <c r="F38" s="64"/>
      <c r="G38" s="64"/>
      <c r="H38" s="64"/>
      <c r="I38" s="64"/>
      <c r="J38" s="64"/>
      <c r="K38" s="65"/>
      <c r="L38" s="65"/>
      <c r="M38" s="65"/>
      <c r="N38" s="233">
        <v>-27807</v>
      </c>
      <c r="O38" s="66"/>
      <c r="P38" s="60"/>
      <c r="R38" s="6">
        <f>IF(COUNTIF(R14:R35,"-")=COUNTA(R14:R35),"-",SUM(R35)-SUM(R14))</f>
        <v>-27807149806</v>
      </c>
      <c r="AA38" s="232"/>
    </row>
    <row r="39" spans="1:27" x14ac:dyDescent="0.15">
      <c r="A39" s="51" t="s">
        <v>180</v>
      </c>
      <c r="C39" s="55"/>
      <c r="D39" s="56" t="s">
        <v>181</v>
      </c>
      <c r="E39" s="56"/>
      <c r="F39" s="57"/>
      <c r="G39" s="56"/>
      <c r="H39" s="56"/>
      <c r="I39" s="56"/>
      <c r="J39" s="56"/>
      <c r="K39" s="57"/>
      <c r="L39" s="57"/>
      <c r="M39" s="57"/>
      <c r="N39" s="58">
        <v>42</v>
      </c>
      <c r="O39" s="59"/>
      <c r="P39" s="60"/>
      <c r="R39" s="6">
        <f>IF(COUNTIF(R40:R44,"-")=COUNTA(R40:R44),"-",SUM(R40:R44))</f>
        <v>41576858</v>
      </c>
      <c r="AA39" s="232"/>
    </row>
    <row r="40" spans="1:27" x14ac:dyDescent="0.15">
      <c r="A40" s="51" t="s">
        <v>182</v>
      </c>
      <c r="C40" s="55"/>
      <c r="D40" s="56"/>
      <c r="E40" s="57" t="s">
        <v>183</v>
      </c>
      <c r="F40" s="57"/>
      <c r="G40" s="56"/>
      <c r="H40" s="56"/>
      <c r="I40" s="56"/>
      <c r="J40" s="56"/>
      <c r="K40" s="57"/>
      <c r="L40" s="57"/>
      <c r="M40" s="57"/>
      <c r="N40" s="58" t="s">
        <v>340</v>
      </c>
      <c r="O40" s="61"/>
      <c r="P40" s="60"/>
      <c r="R40" s="6" t="s">
        <v>11</v>
      </c>
      <c r="AA40" s="232"/>
    </row>
    <row r="41" spans="1:27" x14ac:dyDescent="0.15">
      <c r="A41" s="51" t="s">
        <v>184</v>
      </c>
      <c r="C41" s="55"/>
      <c r="D41" s="56"/>
      <c r="E41" s="57" t="s">
        <v>185</v>
      </c>
      <c r="F41" s="57"/>
      <c r="G41" s="56"/>
      <c r="H41" s="56"/>
      <c r="I41" s="56"/>
      <c r="J41" s="56"/>
      <c r="K41" s="57"/>
      <c r="L41" s="57"/>
      <c r="M41" s="57"/>
      <c r="N41" s="58">
        <v>1</v>
      </c>
      <c r="O41" s="61"/>
      <c r="P41" s="60"/>
      <c r="R41" s="6">
        <v>1001014</v>
      </c>
      <c r="AA41" s="232"/>
    </row>
    <row r="42" spans="1:27" x14ac:dyDescent="0.15">
      <c r="A42" s="51" t="s">
        <v>186</v>
      </c>
      <c r="C42" s="55"/>
      <c r="D42" s="56"/>
      <c r="E42" s="57" t="s">
        <v>187</v>
      </c>
      <c r="F42" s="57"/>
      <c r="G42" s="56"/>
      <c r="H42" s="57"/>
      <c r="I42" s="56"/>
      <c r="J42" s="56"/>
      <c r="K42" s="57"/>
      <c r="L42" s="57"/>
      <c r="M42" s="57"/>
      <c r="N42" s="58">
        <v>20</v>
      </c>
      <c r="O42" s="61"/>
      <c r="P42" s="60"/>
      <c r="R42" s="6">
        <v>19857605</v>
      </c>
      <c r="AA42" s="232"/>
    </row>
    <row r="43" spans="1:27" x14ac:dyDescent="0.15">
      <c r="A43" s="51" t="s">
        <v>188</v>
      </c>
      <c r="C43" s="55"/>
      <c r="D43" s="56"/>
      <c r="E43" s="56" t="s">
        <v>189</v>
      </c>
      <c r="F43" s="56"/>
      <c r="G43" s="56"/>
      <c r="H43" s="56"/>
      <c r="I43" s="56"/>
      <c r="J43" s="56"/>
      <c r="K43" s="57"/>
      <c r="L43" s="57"/>
      <c r="M43" s="57"/>
      <c r="N43" s="58" t="s">
        <v>358</v>
      </c>
      <c r="O43" s="61"/>
      <c r="P43" s="60"/>
      <c r="R43" s="6" t="s">
        <v>11</v>
      </c>
      <c r="AA43" s="232"/>
    </row>
    <row r="44" spans="1:27" x14ac:dyDescent="0.15">
      <c r="A44" s="51" t="s">
        <v>190</v>
      </c>
      <c r="C44" s="55"/>
      <c r="D44" s="56"/>
      <c r="E44" s="56" t="s">
        <v>35</v>
      </c>
      <c r="F44" s="56"/>
      <c r="G44" s="56"/>
      <c r="H44" s="56"/>
      <c r="I44" s="56"/>
      <c r="J44" s="56"/>
      <c r="K44" s="57"/>
      <c r="L44" s="57"/>
      <c r="M44" s="57"/>
      <c r="N44" s="58">
        <v>21</v>
      </c>
      <c r="O44" s="61"/>
      <c r="P44" s="60"/>
      <c r="R44" s="6">
        <v>20718239</v>
      </c>
      <c r="AA44" s="232"/>
    </row>
    <row r="45" spans="1:27" x14ac:dyDescent="0.15">
      <c r="A45" s="51" t="s">
        <v>191</v>
      </c>
      <c r="C45" s="55"/>
      <c r="D45" s="56" t="s">
        <v>192</v>
      </c>
      <c r="E45" s="56"/>
      <c r="F45" s="56"/>
      <c r="G45" s="56"/>
      <c r="H45" s="56"/>
      <c r="I45" s="56"/>
      <c r="J45" s="56"/>
      <c r="K45" s="62"/>
      <c r="L45" s="62"/>
      <c r="M45" s="62"/>
      <c r="N45" s="58">
        <v>4</v>
      </c>
      <c r="O45" s="59"/>
      <c r="P45" s="60"/>
      <c r="R45" s="6">
        <f>IF(COUNTIF(R46:R47,"-")=COUNTA(R46:R47),"-",SUM(R46:R47))</f>
        <v>4485258</v>
      </c>
      <c r="AA45" s="232"/>
    </row>
    <row r="46" spans="1:27" x14ac:dyDescent="0.15">
      <c r="A46" s="51" t="s">
        <v>193</v>
      </c>
      <c r="C46" s="55"/>
      <c r="D46" s="56"/>
      <c r="E46" s="56" t="s">
        <v>194</v>
      </c>
      <c r="F46" s="56"/>
      <c r="G46" s="56"/>
      <c r="H46" s="56"/>
      <c r="I46" s="56"/>
      <c r="J46" s="56"/>
      <c r="K46" s="62"/>
      <c r="L46" s="62"/>
      <c r="M46" s="62"/>
      <c r="N46" s="58">
        <v>3</v>
      </c>
      <c r="O46" s="61"/>
      <c r="P46" s="60"/>
      <c r="R46" s="6">
        <v>3315466</v>
      </c>
      <c r="AA46" s="232"/>
    </row>
    <row r="47" spans="1:27" ht="14.25" thickBot="1" x14ac:dyDescent="0.2">
      <c r="A47" s="51" t="s">
        <v>195</v>
      </c>
      <c r="C47" s="55"/>
      <c r="D47" s="56"/>
      <c r="E47" s="56" t="s">
        <v>35</v>
      </c>
      <c r="F47" s="56"/>
      <c r="G47" s="56"/>
      <c r="H47" s="56"/>
      <c r="I47" s="56"/>
      <c r="J47" s="56"/>
      <c r="K47" s="62"/>
      <c r="L47" s="62"/>
      <c r="M47" s="62"/>
      <c r="N47" s="58">
        <v>1</v>
      </c>
      <c r="O47" s="61"/>
      <c r="P47" s="60"/>
      <c r="R47" s="6">
        <v>1169792</v>
      </c>
      <c r="AA47" s="232"/>
    </row>
    <row r="48" spans="1:27" ht="14.25" thickBot="1" x14ac:dyDescent="0.2">
      <c r="A48" s="51" t="s">
        <v>178</v>
      </c>
      <c r="C48" s="67" t="s">
        <v>179</v>
      </c>
      <c r="D48" s="68"/>
      <c r="E48" s="68"/>
      <c r="F48" s="68"/>
      <c r="G48" s="68"/>
      <c r="H48" s="68"/>
      <c r="I48" s="68"/>
      <c r="J48" s="68"/>
      <c r="K48" s="69"/>
      <c r="L48" s="69"/>
      <c r="M48" s="69"/>
      <c r="N48" s="234">
        <v>-27844</v>
      </c>
      <c r="O48" s="70" t="s">
        <v>342</v>
      </c>
      <c r="P48" s="60"/>
      <c r="R48" s="6">
        <f>IF(COUNTIF(R38:R47,"-")=COUNTA(R38:R47),"-",SUM(R38,R45)-SUM(R39))</f>
        <v>-27844241406</v>
      </c>
      <c r="AA48" s="232"/>
    </row>
    <row r="49" spans="1:12" s="72" customFormat="1" ht="3.75" customHeight="1" x14ac:dyDescent="0.15">
      <c r="A49" s="71"/>
      <c r="C49" s="73"/>
      <c r="D49" s="73"/>
      <c r="E49" s="74"/>
      <c r="F49" s="74"/>
      <c r="G49" s="74"/>
      <c r="H49" s="74"/>
      <c r="I49" s="74"/>
      <c r="J49" s="75"/>
      <c r="K49" s="75"/>
      <c r="L49" s="75"/>
    </row>
    <row r="50" spans="1:12" s="72" customFormat="1" ht="15.6" customHeight="1" x14ac:dyDescent="0.15">
      <c r="A50" s="71"/>
      <c r="C50" s="76"/>
      <c r="D50" s="76" t="s">
        <v>323</v>
      </c>
      <c r="E50" s="77"/>
      <c r="F50" s="77"/>
      <c r="G50" s="77"/>
      <c r="H50" s="77"/>
      <c r="I50" s="77"/>
      <c r="J50" s="78"/>
      <c r="K50" s="78"/>
      <c r="L50" s="78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X32"/>
  <sheetViews>
    <sheetView showGridLines="0" topLeftCell="B1" zoomScale="85" zoomScaleNormal="85" zoomScaleSheetLayoutView="100" workbookViewId="0">
      <selection activeCell="O25" sqref="O25"/>
    </sheetView>
  </sheetViews>
  <sheetFormatPr defaultRowHeight="12.75" x14ac:dyDescent="0.15"/>
  <cols>
    <col min="1" max="1" width="0" style="80" hidden="1" customWidth="1"/>
    <col min="2" max="2" width="1.125" style="82" customWidth="1"/>
    <col min="3" max="3" width="1.625" style="82" customWidth="1"/>
    <col min="4" max="9" width="2" style="82" customWidth="1"/>
    <col min="10" max="10" width="15.375" style="82" customWidth="1"/>
    <col min="11" max="11" width="21.625" style="82" bestFit="1" customWidth="1"/>
    <col min="12" max="12" width="3" style="82" bestFit="1" customWidth="1"/>
    <col min="13" max="13" width="21.625" style="82" bestFit="1" customWidth="1"/>
    <col min="14" max="14" width="3" style="82" bestFit="1" customWidth="1"/>
    <col min="15" max="15" width="21.625" style="82" bestFit="1" customWidth="1"/>
    <col min="16" max="16" width="3" style="82" bestFit="1" customWidth="1"/>
    <col min="17" max="17" width="21.625" style="82" hidden="1" customWidth="1"/>
    <col min="18" max="18" width="3" style="82" hidden="1" customWidth="1"/>
    <col min="19" max="19" width="1" style="82" customWidth="1"/>
    <col min="20" max="20" width="9" style="82"/>
    <col min="21" max="24" width="0" style="82" hidden="1" customWidth="1"/>
    <col min="25" max="16384" width="9" style="82"/>
  </cols>
  <sheetData>
    <row r="9" spans="1:24" ht="24" x14ac:dyDescent="0.25">
      <c r="B9" s="81"/>
      <c r="C9" s="272" t="s">
        <v>359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</row>
    <row r="10" spans="1:24" ht="17.25" x14ac:dyDescent="0.2">
      <c r="B10" s="83"/>
      <c r="C10" s="273" t="s">
        <v>360</v>
      </c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</row>
    <row r="11" spans="1:24" ht="17.25" x14ac:dyDescent="0.2">
      <c r="B11" s="83"/>
      <c r="C11" s="273" t="s">
        <v>339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</row>
    <row r="12" spans="1:24" ht="15.75" customHeight="1" thickBot="1" x14ac:dyDescent="0.2">
      <c r="B12" s="84"/>
      <c r="C12" s="85"/>
      <c r="D12" s="85"/>
      <c r="E12" s="85"/>
      <c r="F12" s="85"/>
      <c r="G12" s="85"/>
      <c r="H12" s="85"/>
      <c r="I12" s="85"/>
      <c r="J12" s="86"/>
      <c r="K12" s="85"/>
      <c r="L12" s="86"/>
      <c r="M12" s="85"/>
      <c r="N12" s="85"/>
      <c r="O12" s="85"/>
      <c r="P12" s="211" t="s">
        <v>333</v>
      </c>
      <c r="Q12" s="85"/>
      <c r="R12" s="86"/>
    </row>
    <row r="13" spans="1:24" ht="12.75" customHeight="1" x14ac:dyDescent="0.15">
      <c r="B13" s="87"/>
      <c r="C13" s="274" t="s">
        <v>0</v>
      </c>
      <c r="D13" s="275"/>
      <c r="E13" s="275"/>
      <c r="F13" s="275"/>
      <c r="G13" s="275"/>
      <c r="H13" s="275"/>
      <c r="I13" s="275"/>
      <c r="J13" s="276"/>
      <c r="K13" s="280" t="s">
        <v>324</v>
      </c>
      <c r="L13" s="275"/>
      <c r="M13" s="88"/>
      <c r="N13" s="88"/>
      <c r="O13" s="88"/>
      <c r="P13" s="89"/>
      <c r="Q13" s="88"/>
      <c r="R13" s="89"/>
    </row>
    <row r="14" spans="1:24" ht="29.25" customHeight="1" thickBot="1" x14ac:dyDescent="0.2">
      <c r="A14" s="80" t="s">
        <v>314</v>
      </c>
      <c r="B14" s="87"/>
      <c r="C14" s="277"/>
      <c r="D14" s="278"/>
      <c r="E14" s="278"/>
      <c r="F14" s="278"/>
      <c r="G14" s="278"/>
      <c r="H14" s="278"/>
      <c r="I14" s="278"/>
      <c r="J14" s="279"/>
      <c r="K14" s="281"/>
      <c r="L14" s="278"/>
      <c r="M14" s="282" t="s">
        <v>325</v>
      </c>
      <c r="N14" s="283"/>
      <c r="O14" s="282" t="s">
        <v>326</v>
      </c>
      <c r="P14" s="284"/>
      <c r="Q14" s="285" t="s">
        <v>132</v>
      </c>
      <c r="R14" s="286"/>
    </row>
    <row r="15" spans="1:24" ht="15.95" customHeight="1" x14ac:dyDescent="0.15">
      <c r="A15" s="80" t="s">
        <v>196</v>
      </c>
      <c r="B15" s="90"/>
      <c r="C15" s="91" t="s">
        <v>197</v>
      </c>
      <c r="D15" s="92"/>
      <c r="E15" s="92"/>
      <c r="F15" s="92"/>
      <c r="G15" s="92"/>
      <c r="H15" s="92"/>
      <c r="I15" s="92"/>
      <c r="J15" s="93"/>
      <c r="K15" s="94">
        <v>60439</v>
      </c>
      <c r="L15" s="95"/>
      <c r="M15" s="94">
        <v>105047</v>
      </c>
      <c r="N15" s="96"/>
      <c r="O15" s="94">
        <v>-44608</v>
      </c>
      <c r="P15" s="98"/>
      <c r="Q15" s="97" t="s">
        <v>361</v>
      </c>
      <c r="R15" s="98"/>
      <c r="U15" s="214">
        <f t="shared" ref="U15:U20" si="0">IF(COUNTIF(V15:X15,"-")=COUNTA(V15:X15),"-",SUM(V15:X15))</f>
        <v>60438823921</v>
      </c>
      <c r="V15" s="214">
        <v>105046770915</v>
      </c>
      <c r="W15" s="214">
        <v>-44607946994</v>
      </c>
      <c r="X15" s="214" t="s">
        <v>11</v>
      </c>
    </row>
    <row r="16" spans="1:24" ht="15.95" customHeight="1" x14ac:dyDescent="0.15">
      <c r="A16" s="80" t="s">
        <v>198</v>
      </c>
      <c r="B16" s="90"/>
      <c r="C16" s="24"/>
      <c r="D16" s="19" t="s">
        <v>199</v>
      </c>
      <c r="E16" s="19"/>
      <c r="F16" s="19"/>
      <c r="G16" s="19"/>
      <c r="H16" s="19"/>
      <c r="I16" s="19"/>
      <c r="J16" s="99"/>
      <c r="K16" s="100">
        <v>-27844</v>
      </c>
      <c r="L16" s="101"/>
      <c r="M16" s="291"/>
      <c r="N16" s="292"/>
      <c r="O16" s="100">
        <v>-27844</v>
      </c>
      <c r="P16" s="106"/>
      <c r="Q16" s="103" t="s">
        <v>362</v>
      </c>
      <c r="R16" s="104"/>
      <c r="U16" s="214">
        <f t="shared" si="0"/>
        <v>-27844241406</v>
      </c>
      <c r="V16" s="214" t="s">
        <v>11</v>
      </c>
      <c r="W16" s="214">
        <v>-27844241406</v>
      </c>
      <c r="X16" s="214" t="s">
        <v>11</v>
      </c>
    </row>
    <row r="17" spans="1:24" ht="15.95" customHeight="1" x14ac:dyDescent="0.15">
      <c r="A17" s="80" t="s">
        <v>200</v>
      </c>
      <c r="B17" s="87"/>
      <c r="C17" s="105"/>
      <c r="D17" s="99" t="s">
        <v>201</v>
      </c>
      <c r="E17" s="99"/>
      <c r="F17" s="99"/>
      <c r="G17" s="99"/>
      <c r="H17" s="99"/>
      <c r="I17" s="99"/>
      <c r="J17" s="99"/>
      <c r="K17" s="100">
        <v>27272</v>
      </c>
      <c r="L17" s="101"/>
      <c r="M17" s="293"/>
      <c r="N17" s="294"/>
      <c r="O17" s="100">
        <v>27272</v>
      </c>
      <c r="P17" s="106"/>
      <c r="Q17" s="103" t="s">
        <v>11</v>
      </c>
      <c r="R17" s="106"/>
      <c r="U17" s="214">
        <f t="shared" si="0"/>
        <v>27272241708</v>
      </c>
      <c r="V17" s="214" t="s">
        <v>11</v>
      </c>
      <c r="W17" s="214">
        <f>IF(COUNTIF(W18:W19,"-")=COUNTA(W18:W19),"-",SUM(W18:W19))</f>
        <v>27272241708</v>
      </c>
      <c r="X17" s="214" t="s">
        <v>11</v>
      </c>
    </row>
    <row r="18" spans="1:24" ht="15.95" customHeight="1" x14ac:dyDescent="0.15">
      <c r="A18" s="80" t="s">
        <v>202</v>
      </c>
      <c r="B18" s="87"/>
      <c r="C18" s="107"/>
      <c r="D18" s="99"/>
      <c r="E18" s="108" t="s">
        <v>203</v>
      </c>
      <c r="F18" s="108"/>
      <c r="G18" s="108"/>
      <c r="H18" s="108"/>
      <c r="I18" s="108"/>
      <c r="J18" s="99"/>
      <c r="K18" s="100">
        <v>16714</v>
      </c>
      <c r="L18" s="101"/>
      <c r="M18" s="293"/>
      <c r="N18" s="294"/>
      <c r="O18" s="100">
        <v>16714</v>
      </c>
      <c r="P18" s="106"/>
      <c r="Q18" s="103" t="s">
        <v>340</v>
      </c>
      <c r="R18" s="106"/>
      <c r="U18" s="214">
        <f t="shared" si="0"/>
        <v>16713910979</v>
      </c>
      <c r="V18" s="214" t="s">
        <v>11</v>
      </c>
      <c r="W18" s="214">
        <v>16713910979</v>
      </c>
      <c r="X18" s="214" t="s">
        <v>11</v>
      </c>
    </row>
    <row r="19" spans="1:24" ht="15.95" customHeight="1" x14ac:dyDescent="0.15">
      <c r="A19" s="80" t="s">
        <v>204</v>
      </c>
      <c r="B19" s="87"/>
      <c r="C19" s="109"/>
      <c r="D19" s="110"/>
      <c r="E19" s="110" t="s">
        <v>205</v>
      </c>
      <c r="F19" s="110"/>
      <c r="G19" s="110"/>
      <c r="H19" s="110"/>
      <c r="I19" s="110"/>
      <c r="J19" s="111"/>
      <c r="K19" s="112">
        <v>10558</v>
      </c>
      <c r="L19" s="113"/>
      <c r="M19" s="295"/>
      <c r="N19" s="296"/>
      <c r="O19" s="112">
        <v>10558</v>
      </c>
      <c r="P19" s="116"/>
      <c r="Q19" s="115" t="s">
        <v>340</v>
      </c>
      <c r="R19" s="116"/>
      <c r="U19" s="214">
        <f t="shared" si="0"/>
        <v>10558330729</v>
      </c>
      <c r="V19" s="214" t="s">
        <v>11</v>
      </c>
      <c r="W19" s="214">
        <v>10558330729</v>
      </c>
      <c r="X19" s="214" t="s">
        <v>11</v>
      </c>
    </row>
    <row r="20" spans="1:24" ht="15.95" customHeight="1" x14ac:dyDescent="0.15">
      <c r="A20" s="80" t="s">
        <v>206</v>
      </c>
      <c r="B20" s="87"/>
      <c r="C20" s="117"/>
      <c r="D20" s="118" t="s">
        <v>207</v>
      </c>
      <c r="E20" s="119"/>
      <c r="F20" s="118"/>
      <c r="G20" s="118"/>
      <c r="H20" s="118"/>
      <c r="I20" s="118"/>
      <c r="J20" s="120"/>
      <c r="K20" s="121">
        <v>-572</v>
      </c>
      <c r="L20" s="122"/>
      <c r="M20" s="297"/>
      <c r="N20" s="298"/>
      <c r="O20" s="121">
        <v>-572</v>
      </c>
      <c r="P20" s="124"/>
      <c r="Q20" s="123" t="s">
        <v>11</v>
      </c>
      <c r="R20" s="124"/>
      <c r="U20" s="214">
        <f t="shared" si="0"/>
        <v>-571999698</v>
      </c>
      <c r="V20" s="214" t="s">
        <v>11</v>
      </c>
      <c r="W20" s="214">
        <f>IF(COUNTIF(W16:W17,"-")=COUNTA(W16:W17),"-",SUM(W16:W17))</f>
        <v>-571999698</v>
      </c>
      <c r="X20" s="214" t="s">
        <v>11</v>
      </c>
    </row>
    <row r="21" spans="1:24" ht="15.95" customHeight="1" x14ac:dyDescent="0.15">
      <c r="A21" s="80" t="s">
        <v>208</v>
      </c>
      <c r="B21" s="87"/>
      <c r="C21" s="24"/>
      <c r="D21" s="125" t="s">
        <v>327</v>
      </c>
      <c r="E21" s="125"/>
      <c r="F21" s="125"/>
      <c r="G21" s="108"/>
      <c r="H21" s="108"/>
      <c r="I21" s="108"/>
      <c r="J21" s="99"/>
      <c r="K21" s="287"/>
      <c r="L21" s="288"/>
      <c r="M21" s="100">
        <v>-143</v>
      </c>
      <c r="N21" s="102"/>
      <c r="O21" s="100">
        <v>143</v>
      </c>
      <c r="P21" s="106"/>
      <c r="Q21" s="299" t="s">
        <v>11</v>
      </c>
      <c r="R21" s="300"/>
      <c r="U21" s="214">
        <v>0</v>
      </c>
      <c r="V21" s="214">
        <f>IF(COUNTA(V22:V25)=COUNTIF(V22:V25,"-"),"-",SUM(V22,V24,V23,V25))</f>
        <v>-143246307</v>
      </c>
      <c r="W21" s="214">
        <f>IF(COUNTA(W22:W25)=COUNTIF(W22:W25,"-"),"-",SUM(W22,W24,W23,W25))</f>
        <v>143246307</v>
      </c>
      <c r="X21" s="214" t="s">
        <v>11</v>
      </c>
    </row>
    <row r="22" spans="1:24" ht="15.95" customHeight="1" x14ac:dyDescent="0.15">
      <c r="A22" s="80" t="s">
        <v>209</v>
      </c>
      <c r="B22" s="87"/>
      <c r="C22" s="24"/>
      <c r="D22" s="125"/>
      <c r="E22" s="125" t="s">
        <v>210</v>
      </c>
      <c r="F22" s="108"/>
      <c r="G22" s="108"/>
      <c r="H22" s="108"/>
      <c r="I22" s="108"/>
      <c r="J22" s="99"/>
      <c r="K22" s="287"/>
      <c r="L22" s="288"/>
      <c r="M22" s="100">
        <v>5278</v>
      </c>
      <c r="N22" s="102"/>
      <c r="O22" s="100">
        <v>-5278</v>
      </c>
      <c r="P22" s="106"/>
      <c r="Q22" s="289" t="s">
        <v>11</v>
      </c>
      <c r="R22" s="290"/>
      <c r="U22" s="214">
        <v>0</v>
      </c>
      <c r="V22" s="214">
        <v>5278255854</v>
      </c>
      <c r="W22" s="214">
        <v>-5278255854</v>
      </c>
      <c r="X22" s="214" t="s">
        <v>11</v>
      </c>
    </row>
    <row r="23" spans="1:24" ht="15.95" customHeight="1" x14ac:dyDescent="0.15">
      <c r="A23" s="80" t="s">
        <v>211</v>
      </c>
      <c r="B23" s="87"/>
      <c r="C23" s="24"/>
      <c r="D23" s="125"/>
      <c r="E23" s="125" t="s">
        <v>212</v>
      </c>
      <c r="F23" s="125"/>
      <c r="G23" s="108"/>
      <c r="H23" s="108"/>
      <c r="I23" s="108"/>
      <c r="J23" s="99"/>
      <c r="K23" s="287"/>
      <c r="L23" s="288"/>
      <c r="M23" s="100">
        <v>-4571</v>
      </c>
      <c r="N23" s="102"/>
      <c r="O23" s="100">
        <v>4571</v>
      </c>
      <c r="P23" s="106"/>
      <c r="Q23" s="289" t="s">
        <v>11</v>
      </c>
      <c r="R23" s="290"/>
      <c r="U23" s="214">
        <v>0</v>
      </c>
      <c r="V23" s="214">
        <v>-4571285373</v>
      </c>
      <c r="W23" s="214">
        <v>4571285373</v>
      </c>
      <c r="X23" s="214" t="s">
        <v>11</v>
      </c>
    </row>
    <row r="24" spans="1:24" ht="15.95" customHeight="1" x14ac:dyDescent="0.15">
      <c r="A24" s="80" t="s">
        <v>213</v>
      </c>
      <c r="B24" s="87"/>
      <c r="C24" s="24"/>
      <c r="D24" s="125"/>
      <c r="E24" s="125" t="s">
        <v>214</v>
      </c>
      <c r="F24" s="125"/>
      <c r="G24" s="108"/>
      <c r="H24" s="108"/>
      <c r="I24" s="108"/>
      <c r="J24" s="99"/>
      <c r="K24" s="287"/>
      <c r="L24" s="288"/>
      <c r="M24" s="100">
        <v>868</v>
      </c>
      <c r="N24" s="102"/>
      <c r="O24" s="100">
        <v>-868</v>
      </c>
      <c r="P24" s="106"/>
      <c r="Q24" s="289" t="s">
        <v>11</v>
      </c>
      <c r="R24" s="290"/>
      <c r="U24" s="214">
        <v>0</v>
      </c>
      <c r="V24" s="214">
        <v>868225672</v>
      </c>
      <c r="W24" s="214">
        <v>-868225672</v>
      </c>
      <c r="X24" s="214" t="s">
        <v>11</v>
      </c>
    </row>
    <row r="25" spans="1:24" ht="15.95" customHeight="1" x14ac:dyDescent="0.15">
      <c r="A25" s="80" t="s">
        <v>215</v>
      </c>
      <c r="B25" s="87"/>
      <c r="C25" s="24"/>
      <c r="D25" s="125"/>
      <c r="E25" s="125" t="s">
        <v>216</v>
      </c>
      <c r="F25" s="125"/>
      <c r="G25" s="108"/>
      <c r="H25" s="20"/>
      <c r="I25" s="108"/>
      <c r="J25" s="99"/>
      <c r="K25" s="287"/>
      <c r="L25" s="288"/>
      <c r="M25" s="100">
        <v>-1718</v>
      </c>
      <c r="N25" s="102"/>
      <c r="O25" s="100">
        <v>1718</v>
      </c>
      <c r="P25" s="106"/>
      <c r="Q25" s="289" t="s">
        <v>11</v>
      </c>
      <c r="R25" s="290"/>
      <c r="U25" s="214">
        <v>0</v>
      </c>
      <c r="V25" s="214">
        <v>-1718442460</v>
      </c>
      <c r="W25" s="214">
        <v>1718442460</v>
      </c>
      <c r="X25" s="214" t="s">
        <v>11</v>
      </c>
    </row>
    <row r="26" spans="1:24" ht="15.95" customHeight="1" x14ac:dyDescent="0.15">
      <c r="A26" s="80" t="s">
        <v>217</v>
      </c>
      <c r="B26" s="87"/>
      <c r="C26" s="24"/>
      <c r="D26" s="125" t="s">
        <v>218</v>
      </c>
      <c r="E26" s="108"/>
      <c r="F26" s="108"/>
      <c r="G26" s="108"/>
      <c r="H26" s="108"/>
      <c r="I26" s="108"/>
      <c r="J26" s="99"/>
      <c r="K26" s="100" t="s">
        <v>11</v>
      </c>
      <c r="L26" s="101"/>
      <c r="M26" s="100" t="s">
        <v>340</v>
      </c>
      <c r="N26" s="102"/>
      <c r="O26" s="293"/>
      <c r="P26" s="303"/>
      <c r="Q26" s="304" t="s">
        <v>11</v>
      </c>
      <c r="R26" s="303"/>
      <c r="U26" s="214" t="str">
        <f>IF(COUNTIF(V26:X26,"-")=COUNTA(V26:X26),"-",SUM(V26:X26))</f>
        <v>-</v>
      </c>
      <c r="V26" s="214" t="s">
        <v>340</v>
      </c>
      <c r="W26" s="214" t="s">
        <v>11</v>
      </c>
      <c r="X26" s="214" t="s">
        <v>11</v>
      </c>
    </row>
    <row r="27" spans="1:24" ht="15.95" customHeight="1" x14ac:dyDescent="0.15">
      <c r="A27" s="80" t="s">
        <v>219</v>
      </c>
      <c r="B27" s="87"/>
      <c r="C27" s="24"/>
      <c r="D27" s="125" t="s">
        <v>220</v>
      </c>
      <c r="E27" s="125"/>
      <c r="F27" s="108"/>
      <c r="G27" s="108"/>
      <c r="H27" s="108"/>
      <c r="I27" s="108"/>
      <c r="J27" s="99"/>
      <c r="K27" s="100">
        <v>422</v>
      </c>
      <c r="L27" s="101"/>
      <c r="M27" s="100">
        <v>422</v>
      </c>
      <c r="N27" s="102"/>
      <c r="O27" s="293"/>
      <c r="P27" s="303"/>
      <c r="Q27" s="304" t="s">
        <v>11</v>
      </c>
      <c r="R27" s="303"/>
      <c r="U27" s="214">
        <f>IF(COUNTIF(V27:X27,"-")=COUNTA(V27:X27),"-",SUM(V27:X27))</f>
        <v>421852228</v>
      </c>
      <c r="V27" s="214">
        <v>421852228</v>
      </c>
      <c r="W27" s="214" t="s">
        <v>11</v>
      </c>
      <c r="X27" s="214" t="s">
        <v>11</v>
      </c>
    </row>
    <row r="28" spans="1:24" ht="15.95" customHeight="1" x14ac:dyDescent="0.15">
      <c r="A28" s="80" t="s">
        <v>222</v>
      </c>
      <c r="B28" s="87"/>
      <c r="C28" s="109"/>
      <c r="D28" s="110" t="s">
        <v>35</v>
      </c>
      <c r="E28" s="110"/>
      <c r="F28" s="110"/>
      <c r="G28" s="126"/>
      <c r="H28" s="126"/>
      <c r="I28" s="126"/>
      <c r="J28" s="111"/>
      <c r="K28" s="112" t="s">
        <v>11</v>
      </c>
      <c r="L28" s="113"/>
      <c r="M28" s="112" t="s">
        <v>340</v>
      </c>
      <c r="N28" s="114"/>
      <c r="O28" s="112" t="s">
        <v>340</v>
      </c>
      <c r="P28" s="116"/>
      <c r="Q28" s="301" t="s">
        <v>11</v>
      </c>
      <c r="R28" s="302"/>
      <c r="S28" s="127"/>
      <c r="U28" s="214" t="str">
        <f>IF(COUNTIF(V28:X28,"-")=COUNTA(V28:X28),"-",SUM(V28:X28))</f>
        <v>-</v>
      </c>
      <c r="V28" s="214" t="s">
        <v>340</v>
      </c>
      <c r="W28" s="214" t="s">
        <v>362</v>
      </c>
      <c r="X28" s="214" t="s">
        <v>11</v>
      </c>
    </row>
    <row r="29" spans="1:24" ht="15.95" customHeight="1" thickBot="1" x14ac:dyDescent="0.2">
      <c r="A29" s="80" t="s">
        <v>223</v>
      </c>
      <c r="B29" s="87"/>
      <c r="C29" s="128"/>
      <c r="D29" s="129" t="s">
        <v>224</v>
      </c>
      <c r="E29" s="129"/>
      <c r="F29" s="130"/>
      <c r="G29" s="130"/>
      <c r="H29" s="131"/>
      <c r="I29" s="130"/>
      <c r="J29" s="132"/>
      <c r="K29" s="133">
        <v>-150</v>
      </c>
      <c r="L29" s="134"/>
      <c r="M29" s="133">
        <v>279</v>
      </c>
      <c r="N29" s="135"/>
      <c r="O29" s="133">
        <v>-429</v>
      </c>
      <c r="P29" s="212"/>
      <c r="Q29" s="136" t="s">
        <v>11</v>
      </c>
      <c r="R29" s="137"/>
      <c r="S29" s="127"/>
      <c r="U29" s="214">
        <f>IF(COUNTIF(V29:X29,"-")=COUNTA(V29:X29),"-",SUM(V29:X29))</f>
        <v>-150147470</v>
      </c>
      <c r="V29" s="214">
        <f>IF(AND(V21="-",COUNTIF(V26:V27,"-")=COUNTA(V26:V27),V28="-"),"-",SUM(V21,V26:V27,V28))</f>
        <v>278605921</v>
      </c>
      <c r="W29" s="214">
        <f>IF(AND(W20="-",W21="-",COUNTIF(W26:W27,"-")=COUNTA(W26:W27),W28="-"),"-",SUM(W20,W21,W26:W27,W28))</f>
        <v>-428753391</v>
      </c>
      <c r="X29" s="214" t="s">
        <v>11</v>
      </c>
    </row>
    <row r="30" spans="1:24" ht="15.95" customHeight="1" thickBot="1" x14ac:dyDescent="0.2">
      <c r="A30" s="80" t="s">
        <v>225</v>
      </c>
      <c r="B30" s="87"/>
      <c r="C30" s="138" t="s">
        <v>226</v>
      </c>
      <c r="D30" s="139"/>
      <c r="E30" s="139"/>
      <c r="F30" s="139"/>
      <c r="G30" s="140"/>
      <c r="H30" s="140"/>
      <c r="I30" s="140"/>
      <c r="J30" s="141"/>
      <c r="K30" s="142">
        <v>60289</v>
      </c>
      <c r="L30" s="143"/>
      <c r="M30" s="142">
        <v>105325</v>
      </c>
      <c r="N30" s="144" t="s">
        <v>342</v>
      </c>
      <c r="O30" s="142">
        <v>-45037</v>
      </c>
      <c r="P30" s="213"/>
      <c r="Q30" s="145" t="s">
        <v>11</v>
      </c>
      <c r="R30" s="146"/>
      <c r="S30" s="127"/>
      <c r="U30" s="214">
        <f>IF(COUNTIF(V30:X30,"-")=COUNTA(V30:X30),"-",SUM(V30:X30))</f>
        <v>60288676451</v>
      </c>
      <c r="V30" s="214">
        <v>105325376836</v>
      </c>
      <c r="W30" s="214">
        <v>-45036700385</v>
      </c>
      <c r="X30" s="214" t="s">
        <v>11</v>
      </c>
    </row>
    <row r="31" spans="1:24" ht="6.75" customHeight="1" x14ac:dyDescent="0.15">
      <c r="B31" s="87"/>
      <c r="C31" s="147"/>
      <c r="D31" s="148"/>
      <c r="E31" s="148"/>
      <c r="F31" s="148"/>
      <c r="G31" s="148"/>
      <c r="H31" s="148"/>
      <c r="I31" s="148"/>
      <c r="J31" s="148"/>
      <c r="K31" s="87"/>
      <c r="L31" s="87"/>
      <c r="M31" s="87"/>
      <c r="N31" s="87"/>
      <c r="O31" s="87"/>
      <c r="P31" s="87"/>
      <c r="Q31" s="87"/>
      <c r="R31" s="19"/>
      <c r="S31" s="127"/>
    </row>
    <row r="32" spans="1:24" ht="15.6" customHeight="1" x14ac:dyDescent="0.15">
      <c r="B32" s="87"/>
      <c r="C32" s="149"/>
      <c r="D32" s="150" t="s">
        <v>323</v>
      </c>
      <c r="F32" s="151"/>
      <c r="G32" s="152"/>
      <c r="H32" s="151"/>
      <c r="I32" s="151"/>
      <c r="J32" s="149"/>
      <c r="K32" s="87"/>
      <c r="L32" s="87"/>
      <c r="M32" s="87"/>
      <c r="N32" s="87"/>
      <c r="O32" s="87"/>
      <c r="P32" s="87"/>
      <c r="Q32" s="87"/>
      <c r="R32" s="19"/>
      <c r="S32" s="127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A69"/>
  <sheetViews>
    <sheetView topLeftCell="B1" zoomScale="85" zoomScaleNormal="85" workbookViewId="0">
      <selection activeCell="O25" sqref="O25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0" customWidth="1"/>
    <col min="16" max="16" width="9" style="6"/>
    <col min="17" max="17" width="0" style="6" hidden="1" customWidth="1"/>
    <col min="18" max="16384" width="9" style="6"/>
  </cols>
  <sheetData>
    <row r="8" spans="1:27" s="50" customFormat="1" x14ac:dyDescent="0.15">
      <c r="A8" s="1"/>
      <c r="B8" s="153"/>
      <c r="C8" s="153"/>
      <c r="D8" s="49"/>
      <c r="E8" s="49"/>
      <c r="F8" s="49"/>
      <c r="G8" s="49"/>
      <c r="H8" s="49"/>
      <c r="I8" s="3"/>
      <c r="J8" s="3"/>
      <c r="K8" s="3"/>
      <c r="L8" s="3"/>
      <c r="M8" s="3"/>
      <c r="N8" s="3"/>
    </row>
    <row r="9" spans="1:27" s="50" customFormat="1" ht="24" x14ac:dyDescent="0.15">
      <c r="A9" s="1"/>
      <c r="B9" s="154"/>
      <c r="C9" s="314" t="s">
        <v>363</v>
      </c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</row>
    <row r="10" spans="1:27" s="50" customFormat="1" ht="14.25" x14ac:dyDescent="0.15">
      <c r="A10" s="155"/>
      <c r="B10" s="156"/>
      <c r="C10" s="315" t="s">
        <v>338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</row>
    <row r="11" spans="1:27" s="50" customFormat="1" ht="14.25" x14ac:dyDescent="0.15">
      <c r="A11" s="155"/>
      <c r="B11" s="156"/>
      <c r="C11" s="315" t="s">
        <v>339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27" s="50" customFormat="1" ht="14.25" thickBot="1" x14ac:dyDescent="0.2">
      <c r="A12" s="155"/>
      <c r="B12" s="156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8" t="s">
        <v>333</v>
      </c>
    </row>
    <row r="13" spans="1:27" s="50" customFormat="1" x14ac:dyDescent="0.15">
      <c r="A13" s="155"/>
      <c r="B13" s="156"/>
      <c r="C13" s="316" t="s">
        <v>0</v>
      </c>
      <c r="D13" s="317"/>
      <c r="E13" s="317"/>
      <c r="F13" s="317"/>
      <c r="G13" s="317"/>
      <c r="H13" s="317"/>
      <c r="I13" s="317"/>
      <c r="J13" s="318"/>
      <c r="K13" s="318"/>
      <c r="L13" s="319"/>
      <c r="M13" s="323" t="s">
        <v>316</v>
      </c>
      <c r="N13" s="324"/>
    </row>
    <row r="14" spans="1:27" s="50" customFormat="1" ht="14.25" thickBot="1" x14ac:dyDescent="0.2">
      <c r="A14" s="155" t="s">
        <v>314</v>
      </c>
      <c r="B14" s="156"/>
      <c r="C14" s="320"/>
      <c r="D14" s="321"/>
      <c r="E14" s="321"/>
      <c r="F14" s="321"/>
      <c r="G14" s="321"/>
      <c r="H14" s="321"/>
      <c r="I14" s="321"/>
      <c r="J14" s="321"/>
      <c r="K14" s="321"/>
      <c r="L14" s="322"/>
      <c r="M14" s="325"/>
      <c r="N14" s="326"/>
    </row>
    <row r="15" spans="1:27" s="50" customFormat="1" x14ac:dyDescent="0.15">
      <c r="A15" s="159"/>
      <c r="B15" s="160"/>
      <c r="C15" s="161" t="s">
        <v>328</v>
      </c>
      <c r="D15" s="162"/>
      <c r="E15" s="162"/>
      <c r="F15" s="163"/>
      <c r="G15" s="163"/>
      <c r="H15" s="164"/>
      <c r="I15" s="163"/>
      <c r="J15" s="164"/>
      <c r="K15" s="164"/>
      <c r="L15" s="165"/>
      <c r="M15" s="166"/>
      <c r="N15" s="235"/>
      <c r="AA15" s="236"/>
    </row>
    <row r="16" spans="1:27" s="50" customFormat="1" x14ac:dyDescent="0.15">
      <c r="A16" s="1" t="s">
        <v>229</v>
      </c>
      <c r="B16" s="3"/>
      <c r="C16" s="167"/>
      <c r="D16" s="168" t="s">
        <v>230</v>
      </c>
      <c r="E16" s="168"/>
      <c r="F16" s="169"/>
      <c r="G16" s="169"/>
      <c r="H16" s="157"/>
      <c r="I16" s="169"/>
      <c r="J16" s="157"/>
      <c r="K16" s="157"/>
      <c r="L16" s="170"/>
      <c r="M16" s="171">
        <v>27172</v>
      </c>
      <c r="N16" s="237"/>
      <c r="Q16" s="50">
        <f>IF(AND(Q17="-",Q22="-"),"-",SUM(Q17,Q22))</f>
        <v>27172065858</v>
      </c>
      <c r="AA16" s="236"/>
    </row>
    <row r="17" spans="1:27" s="50" customFormat="1" x14ac:dyDescent="0.15">
      <c r="A17" s="1" t="s">
        <v>231</v>
      </c>
      <c r="B17" s="3"/>
      <c r="C17" s="167"/>
      <c r="D17" s="168"/>
      <c r="E17" s="168" t="s">
        <v>232</v>
      </c>
      <c r="F17" s="169"/>
      <c r="G17" s="169"/>
      <c r="H17" s="169"/>
      <c r="I17" s="169"/>
      <c r="J17" s="157"/>
      <c r="K17" s="157"/>
      <c r="L17" s="170"/>
      <c r="M17" s="171">
        <v>10517</v>
      </c>
      <c r="N17" s="237"/>
      <c r="Q17" s="50">
        <f>IF(COUNTIF(Q18:Q21,"-")=COUNTA(Q18:Q21),"-",SUM(Q18:Q21))</f>
        <v>10517395730</v>
      </c>
      <c r="AA17" s="236"/>
    </row>
    <row r="18" spans="1:27" s="50" customFormat="1" x14ac:dyDescent="0.15">
      <c r="A18" s="1" t="s">
        <v>233</v>
      </c>
      <c r="B18" s="3"/>
      <c r="C18" s="167"/>
      <c r="D18" s="168"/>
      <c r="E18" s="168"/>
      <c r="F18" s="169" t="s">
        <v>234</v>
      </c>
      <c r="G18" s="169"/>
      <c r="H18" s="169"/>
      <c r="I18" s="169"/>
      <c r="J18" s="157"/>
      <c r="K18" s="157"/>
      <c r="L18" s="170"/>
      <c r="M18" s="171">
        <v>3772</v>
      </c>
      <c r="N18" s="237"/>
      <c r="Q18" s="50">
        <v>3771913921</v>
      </c>
      <c r="AA18" s="236"/>
    </row>
    <row r="19" spans="1:27" s="50" customFormat="1" x14ac:dyDescent="0.15">
      <c r="A19" s="1" t="s">
        <v>235</v>
      </c>
      <c r="B19" s="3"/>
      <c r="C19" s="167"/>
      <c r="D19" s="168"/>
      <c r="E19" s="168"/>
      <c r="F19" s="169" t="s">
        <v>236</v>
      </c>
      <c r="G19" s="169"/>
      <c r="H19" s="169"/>
      <c r="I19" s="169"/>
      <c r="J19" s="157"/>
      <c r="K19" s="157"/>
      <c r="L19" s="170"/>
      <c r="M19" s="171">
        <v>6097</v>
      </c>
      <c r="N19" s="237"/>
      <c r="Q19" s="50">
        <v>6096605492</v>
      </c>
      <c r="AA19" s="236"/>
    </row>
    <row r="20" spans="1:27" s="50" customFormat="1" x14ac:dyDescent="0.15">
      <c r="A20" s="1" t="s">
        <v>237</v>
      </c>
      <c r="B20" s="3"/>
      <c r="C20" s="172"/>
      <c r="D20" s="157"/>
      <c r="E20" s="157"/>
      <c r="F20" s="157" t="s">
        <v>238</v>
      </c>
      <c r="G20" s="157"/>
      <c r="H20" s="157"/>
      <c r="I20" s="157"/>
      <c r="J20" s="157"/>
      <c r="K20" s="157"/>
      <c r="L20" s="170"/>
      <c r="M20" s="171">
        <v>170</v>
      </c>
      <c r="N20" s="237"/>
      <c r="Q20" s="50">
        <v>170401385</v>
      </c>
      <c r="AA20" s="236"/>
    </row>
    <row r="21" spans="1:27" s="50" customFormat="1" x14ac:dyDescent="0.15">
      <c r="A21" s="1" t="s">
        <v>239</v>
      </c>
      <c r="B21" s="3"/>
      <c r="C21" s="173"/>
      <c r="D21" s="174"/>
      <c r="E21" s="157"/>
      <c r="F21" s="174" t="s">
        <v>240</v>
      </c>
      <c r="G21" s="174"/>
      <c r="H21" s="174"/>
      <c r="I21" s="174"/>
      <c r="J21" s="157"/>
      <c r="K21" s="157"/>
      <c r="L21" s="170"/>
      <c r="M21" s="171">
        <v>478</v>
      </c>
      <c r="N21" s="237"/>
      <c r="Q21" s="50">
        <v>478474932</v>
      </c>
      <c r="AA21" s="236"/>
    </row>
    <row r="22" spans="1:27" s="50" customFormat="1" x14ac:dyDescent="0.15">
      <c r="A22" s="1" t="s">
        <v>241</v>
      </c>
      <c r="B22" s="3"/>
      <c r="C22" s="172"/>
      <c r="D22" s="174"/>
      <c r="E22" s="157" t="s">
        <v>242</v>
      </c>
      <c r="F22" s="174"/>
      <c r="G22" s="174"/>
      <c r="H22" s="174"/>
      <c r="I22" s="174"/>
      <c r="J22" s="157"/>
      <c r="K22" s="157"/>
      <c r="L22" s="170"/>
      <c r="M22" s="171">
        <v>16655</v>
      </c>
      <c r="N22" s="237"/>
      <c r="Q22" s="50">
        <f>IF(COUNTIF(Q23:Q26,"-")=COUNTA(Q23:Q26),"-",SUM(Q23:Q26))</f>
        <v>16654670128</v>
      </c>
      <c r="AA22" s="236"/>
    </row>
    <row r="23" spans="1:27" s="50" customFormat="1" x14ac:dyDescent="0.15">
      <c r="A23" s="1" t="s">
        <v>243</v>
      </c>
      <c r="B23" s="3"/>
      <c r="C23" s="172"/>
      <c r="D23" s="174"/>
      <c r="E23" s="174"/>
      <c r="F23" s="157" t="s">
        <v>244</v>
      </c>
      <c r="G23" s="174"/>
      <c r="H23" s="174"/>
      <c r="I23" s="174"/>
      <c r="J23" s="157"/>
      <c r="K23" s="157"/>
      <c r="L23" s="170"/>
      <c r="M23" s="171">
        <v>5869</v>
      </c>
      <c r="N23" s="237"/>
      <c r="Q23" s="50">
        <v>5869201745</v>
      </c>
      <c r="AA23" s="236"/>
    </row>
    <row r="24" spans="1:27" s="50" customFormat="1" x14ac:dyDescent="0.15">
      <c r="A24" s="1" t="s">
        <v>245</v>
      </c>
      <c r="B24" s="3"/>
      <c r="C24" s="172"/>
      <c r="D24" s="174"/>
      <c r="E24" s="174"/>
      <c r="F24" s="157" t="s">
        <v>246</v>
      </c>
      <c r="G24" s="174"/>
      <c r="H24" s="174"/>
      <c r="I24" s="174"/>
      <c r="J24" s="157"/>
      <c r="K24" s="157"/>
      <c r="L24" s="170"/>
      <c r="M24" s="171">
        <v>10766</v>
      </c>
      <c r="N24" s="237"/>
      <c r="Q24" s="50">
        <v>10765737047</v>
      </c>
      <c r="AA24" s="236"/>
    </row>
    <row r="25" spans="1:27" s="50" customFormat="1" x14ac:dyDescent="0.15">
      <c r="A25" s="1" t="s">
        <v>247</v>
      </c>
      <c r="B25" s="3"/>
      <c r="C25" s="172"/>
      <c r="D25" s="157"/>
      <c r="E25" s="174"/>
      <c r="F25" s="157" t="s">
        <v>248</v>
      </c>
      <c r="G25" s="174"/>
      <c r="H25" s="174"/>
      <c r="I25" s="174"/>
      <c r="J25" s="157"/>
      <c r="K25" s="157"/>
      <c r="L25" s="170"/>
      <c r="M25" s="171">
        <v>0</v>
      </c>
      <c r="N25" s="238"/>
      <c r="Q25" s="50">
        <v>0</v>
      </c>
      <c r="AA25" s="236"/>
    </row>
    <row r="26" spans="1:27" s="50" customFormat="1" x14ac:dyDescent="0.15">
      <c r="A26" s="1" t="s">
        <v>249</v>
      </c>
      <c r="B26" s="3"/>
      <c r="C26" s="172"/>
      <c r="D26" s="157"/>
      <c r="E26" s="175"/>
      <c r="F26" s="174" t="s">
        <v>240</v>
      </c>
      <c r="G26" s="157"/>
      <c r="H26" s="174"/>
      <c r="I26" s="174"/>
      <c r="J26" s="157"/>
      <c r="K26" s="157"/>
      <c r="L26" s="170"/>
      <c r="M26" s="171">
        <v>20</v>
      </c>
      <c r="N26" s="237"/>
      <c r="Q26" s="50">
        <v>19731336</v>
      </c>
      <c r="AA26" s="236"/>
    </row>
    <row r="27" spans="1:27" s="50" customFormat="1" x14ac:dyDescent="0.15">
      <c r="A27" s="1" t="s">
        <v>250</v>
      </c>
      <c r="B27" s="3"/>
      <c r="C27" s="172"/>
      <c r="D27" s="157" t="s">
        <v>251</v>
      </c>
      <c r="E27" s="175"/>
      <c r="F27" s="174"/>
      <c r="G27" s="174"/>
      <c r="H27" s="174"/>
      <c r="I27" s="174"/>
      <c r="J27" s="157"/>
      <c r="K27" s="157"/>
      <c r="L27" s="170"/>
      <c r="M27" s="171">
        <v>29485</v>
      </c>
      <c r="N27" s="237"/>
      <c r="Q27" s="50">
        <f>IF(COUNTIF(Q28:Q31,"-")=COUNTA(Q28:Q31),"-",SUM(Q28:Q31))</f>
        <v>29485336089</v>
      </c>
      <c r="AA27" s="236"/>
    </row>
    <row r="28" spans="1:27" s="50" customFormat="1" x14ac:dyDescent="0.15">
      <c r="A28" s="1" t="s">
        <v>252</v>
      </c>
      <c r="B28" s="3"/>
      <c r="C28" s="172"/>
      <c r="D28" s="157"/>
      <c r="E28" s="175" t="s">
        <v>253</v>
      </c>
      <c r="F28" s="174"/>
      <c r="G28" s="174"/>
      <c r="H28" s="174"/>
      <c r="I28" s="174"/>
      <c r="J28" s="157"/>
      <c r="K28" s="157"/>
      <c r="L28" s="170"/>
      <c r="M28" s="171">
        <v>16664</v>
      </c>
      <c r="N28" s="237"/>
      <c r="Q28" s="50">
        <v>16664299292</v>
      </c>
      <c r="AA28" s="236"/>
    </row>
    <row r="29" spans="1:27" s="50" customFormat="1" x14ac:dyDescent="0.15">
      <c r="A29" s="1" t="s">
        <v>254</v>
      </c>
      <c r="B29" s="3"/>
      <c r="C29" s="172"/>
      <c r="D29" s="157"/>
      <c r="E29" s="175" t="s">
        <v>255</v>
      </c>
      <c r="F29" s="174"/>
      <c r="G29" s="174"/>
      <c r="H29" s="174"/>
      <c r="I29" s="174"/>
      <c r="J29" s="157"/>
      <c r="K29" s="157"/>
      <c r="L29" s="170"/>
      <c r="M29" s="171">
        <v>9760</v>
      </c>
      <c r="N29" s="237"/>
      <c r="Q29" s="50">
        <v>9759775658</v>
      </c>
      <c r="AA29" s="236"/>
    </row>
    <row r="30" spans="1:27" s="50" customFormat="1" x14ac:dyDescent="0.15">
      <c r="A30" s="1" t="s">
        <v>256</v>
      </c>
      <c r="B30" s="3"/>
      <c r="C30" s="172"/>
      <c r="D30" s="157"/>
      <c r="E30" s="175" t="s">
        <v>257</v>
      </c>
      <c r="F30" s="174"/>
      <c r="G30" s="174"/>
      <c r="H30" s="174"/>
      <c r="I30" s="174"/>
      <c r="J30" s="157"/>
      <c r="K30" s="157"/>
      <c r="L30" s="170"/>
      <c r="M30" s="171">
        <v>1901</v>
      </c>
      <c r="N30" s="237"/>
      <c r="Q30" s="50">
        <v>1901318399</v>
      </c>
      <c r="AA30" s="236"/>
    </row>
    <row r="31" spans="1:27" s="50" customFormat="1" x14ac:dyDescent="0.15">
      <c r="A31" s="1" t="s">
        <v>258</v>
      </c>
      <c r="B31" s="3"/>
      <c r="C31" s="172"/>
      <c r="D31" s="157"/>
      <c r="E31" s="175" t="s">
        <v>259</v>
      </c>
      <c r="F31" s="174"/>
      <c r="G31" s="174"/>
      <c r="H31" s="174"/>
      <c r="I31" s="175"/>
      <c r="J31" s="157"/>
      <c r="K31" s="157"/>
      <c r="L31" s="170"/>
      <c r="M31" s="171">
        <v>1160</v>
      </c>
      <c r="N31" s="237"/>
      <c r="Q31" s="50">
        <v>1159942740</v>
      </c>
      <c r="AA31" s="236"/>
    </row>
    <row r="32" spans="1:27" s="50" customFormat="1" x14ac:dyDescent="0.15">
      <c r="A32" s="1" t="s">
        <v>260</v>
      </c>
      <c r="B32" s="3"/>
      <c r="C32" s="172"/>
      <c r="D32" s="157" t="s">
        <v>261</v>
      </c>
      <c r="E32" s="175"/>
      <c r="F32" s="174"/>
      <c r="G32" s="174"/>
      <c r="H32" s="174"/>
      <c r="I32" s="175"/>
      <c r="J32" s="157"/>
      <c r="K32" s="157"/>
      <c r="L32" s="170"/>
      <c r="M32" s="171" t="s">
        <v>11</v>
      </c>
      <c r="N32" s="237"/>
      <c r="Q32" s="50" t="str">
        <f>IF(COUNTIF(Q33:Q34,"-")=COUNTA(Q33:Q34),"-",SUM(Q33:Q34))</f>
        <v>-</v>
      </c>
      <c r="AA32" s="236"/>
    </row>
    <row r="33" spans="1:27" s="50" customFormat="1" x14ac:dyDescent="0.15">
      <c r="A33" s="1" t="s">
        <v>262</v>
      </c>
      <c r="B33" s="3"/>
      <c r="C33" s="172"/>
      <c r="D33" s="157"/>
      <c r="E33" s="175" t="s">
        <v>263</v>
      </c>
      <c r="F33" s="174"/>
      <c r="G33" s="174"/>
      <c r="H33" s="174"/>
      <c r="I33" s="174"/>
      <c r="J33" s="157"/>
      <c r="K33" s="157"/>
      <c r="L33" s="170"/>
      <c r="M33" s="171" t="s">
        <v>340</v>
      </c>
      <c r="N33" s="237"/>
      <c r="Q33" s="50" t="s">
        <v>11</v>
      </c>
      <c r="AA33" s="236"/>
    </row>
    <row r="34" spans="1:27" s="50" customFormat="1" x14ac:dyDescent="0.15">
      <c r="A34" s="1" t="s">
        <v>264</v>
      </c>
      <c r="B34" s="3"/>
      <c r="C34" s="172"/>
      <c r="D34" s="157"/>
      <c r="E34" s="175" t="s">
        <v>240</v>
      </c>
      <c r="F34" s="174"/>
      <c r="G34" s="174"/>
      <c r="H34" s="174"/>
      <c r="I34" s="174"/>
      <c r="J34" s="157"/>
      <c r="K34" s="157"/>
      <c r="L34" s="170"/>
      <c r="M34" s="171" t="s">
        <v>340</v>
      </c>
      <c r="N34" s="237"/>
      <c r="Q34" s="50" t="s">
        <v>11</v>
      </c>
      <c r="AA34" s="236"/>
    </row>
    <row r="35" spans="1:27" s="50" customFormat="1" x14ac:dyDescent="0.15">
      <c r="A35" s="1" t="s">
        <v>265</v>
      </c>
      <c r="B35" s="3"/>
      <c r="C35" s="172"/>
      <c r="D35" s="157" t="s">
        <v>266</v>
      </c>
      <c r="E35" s="175"/>
      <c r="F35" s="174"/>
      <c r="G35" s="174"/>
      <c r="H35" s="174"/>
      <c r="I35" s="174"/>
      <c r="J35" s="157"/>
      <c r="K35" s="157"/>
      <c r="L35" s="170"/>
      <c r="M35" s="171">
        <v>0</v>
      </c>
      <c r="N35" s="237"/>
      <c r="Q35" s="50">
        <v>0</v>
      </c>
      <c r="AA35" s="236"/>
    </row>
    <row r="36" spans="1:27" s="50" customFormat="1" x14ac:dyDescent="0.15">
      <c r="A36" s="1" t="s">
        <v>227</v>
      </c>
      <c r="B36" s="3"/>
      <c r="C36" s="176" t="s">
        <v>228</v>
      </c>
      <c r="D36" s="177"/>
      <c r="E36" s="178"/>
      <c r="F36" s="179"/>
      <c r="G36" s="179"/>
      <c r="H36" s="179"/>
      <c r="I36" s="179"/>
      <c r="J36" s="177"/>
      <c r="K36" s="177"/>
      <c r="L36" s="180"/>
      <c r="M36" s="181">
        <v>2313</v>
      </c>
      <c r="N36" s="239"/>
      <c r="Q36" s="50">
        <f>IF(COUNTIF(Q16:Q35,"-")=COUNTA(Q16:Q35),"-",SUM(Q27,Q35)-SUM(Q16,Q32))</f>
        <v>2313270231</v>
      </c>
      <c r="AA36" s="236"/>
    </row>
    <row r="37" spans="1:27" s="50" customFormat="1" x14ac:dyDescent="0.15">
      <c r="A37" s="1"/>
      <c r="B37" s="3"/>
      <c r="C37" s="172" t="s">
        <v>329</v>
      </c>
      <c r="D37" s="157"/>
      <c r="E37" s="175"/>
      <c r="F37" s="174"/>
      <c r="G37" s="174"/>
      <c r="H37" s="174"/>
      <c r="I37" s="175"/>
      <c r="J37" s="157"/>
      <c r="K37" s="157"/>
      <c r="L37" s="170"/>
      <c r="M37" s="182"/>
      <c r="N37" s="240"/>
      <c r="AA37" s="236"/>
    </row>
    <row r="38" spans="1:27" s="50" customFormat="1" x14ac:dyDescent="0.15">
      <c r="A38" s="1" t="s">
        <v>269</v>
      </c>
      <c r="B38" s="3"/>
      <c r="C38" s="172"/>
      <c r="D38" s="157" t="s">
        <v>270</v>
      </c>
      <c r="E38" s="175"/>
      <c r="F38" s="174"/>
      <c r="G38" s="174"/>
      <c r="H38" s="174"/>
      <c r="I38" s="174"/>
      <c r="J38" s="157"/>
      <c r="K38" s="157"/>
      <c r="L38" s="170"/>
      <c r="M38" s="171">
        <v>4945</v>
      </c>
      <c r="N38" s="237"/>
      <c r="Q38" s="50">
        <f>IF(COUNTIF(Q39:Q43,"-")=COUNTA(Q39:Q43),"-",SUM(Q39:Q43))</f>
        <v>4945085429</v>
      </c>
      <c r="AA38" s="236"/>
    </row>
    <row r="39" spans="1:27" s="50" customFormat="1" x14ac:dyDescent="0.15">
      <c r="A39" s="1" t="s">
        <v>271</v>
      </c>
      <c r="B39" s="3"/>
      <c r="C39" s="172"/>
      <c r="D39" s="157"/>
      <c r="E39" s="175" t="s">
        <v>272</v>
      </c>
      <c r="F39" s="174"/>
      <c r="G39" s="174"/>
      <c r="H39" s="174"/>
      <c r="I39" s="174"/>
      <c r="J39" s="157"/>
      <c r="K39" s="157"/>
      <c r="L39" s="170"/>
      <c r="M39" s="171">
        <v>3898</v>
      </c>
      <c r="N39" s="237"/>
      <c r="Q39" s="50">
        <v>3897897417</v>
      </c>
      <c r="AA39" s="236"/>
    </row>
    <row r="40" spans="1:27" s="50" customFormat="1" x14ac:dyDescent="0.15">
      <c r="A40" s="1" t="s">
        <v>273</v>
      </c>
      <c r="B40" s="3"/>
      <c r="C40" s="172"/>
      <c r="D40" s="157"/>
      <c r="E40" s="175" t="s">
        <v>274</v>
      </c>
      <c r="F40" s="174"/>
      <c r="G40" s="174"/>
      <c r="H40" s="174"/>
      <c r="I40" s="174"/>
      <c r="J40" s="157"/>
      <c r="K40" s="157"/>
      <c r="L40" s="170"/>
      <c r="M40" s="171">
        <v>773</v>
      </c>
      <c r="N40" s="237"/>
      <c r="Q40" s="50">
        <v>773188012</v>
      </c>
      <c r="AA40" s="236"/>
    </row>
    <row r="41" spans="1:27" s="50" customFormat="1" x14ac:dyDescent="0.15">
      <c r="A41" s="1" t="s">
        <v>275</v>
      </c>
      <c r="B41" s="3"/>
      <c r="C41" s="172"/>
      <c r="D41" s="157"/>
      <c r="E41" s="175" t="s">
        <v>276</v>
      </c>
      <c r="F41" s="174"/>
      <c r="G41" s="174"/>
      <c r="H41" s="174"/>
      <c r="I41" s="174"/>
      <c r="J41" s="157"/>
      <c r="K41" s="157"/>
      <c r="L41" s="170"/>
      <c r="M41" s="171" t="s">
        <v>340</v>
      </c>
      <c r="N41" s="237"/>
      <c r="Q41" s="50" t="s">
        <v>11</v>
      </c>
      <c r="AA41" s="236"/>
    </row>
    <row r="42" spans="1:27" s="50" customFormat="1" x14ac:dyDescent="0.15">
      <c r="A42" s="1" t="s">
        <v>277</v>
      </c>
      <c r="B42" s="3"/>
      <c r="C42" s="172"/>
      <c r="D42" s="157"/>
      <c r="E42" s="175" t="s">
        <v>278</v>
      </c>
      <c r="F42" s="174"/>
      <c r="G42" s="174"/>
      <c r="H42" s="174"/>
      <c r="I42" s="174"/>
      <c r="J42" s="157"/>
      <c r="K42" s="157"/>
      <c r="L42" s="170"/>
      <c r="M42" s="171">
        <v>274</v>
      </c>
      <c r="N42" s="237"/>
      <c r="Q42" s="50">
        <v>274000000</v>
      </c>
      <c r="AA42" s="236"/>
    </row>
    <row r="43" spans="1:27" s="50" customFormat="1" x14ac:dyDescent="0.15">
      <c r="A43" s="1" t="s">
        <v>279</v>
      </c>
      <c r="B43" s="3"/>
      <c r="C43" s="172"/>
      <c r="D43" s="157"/>
      <c r="E43" s="175" t="s">
        <v>240</v>
      </c>
      <c r="F43" s="174"/>
      <c r="G43" s="174"/>
      <c r="H43" s="174"/>
      <c r="I43" s="174"/>
      <c r="J43" s="157"/>
      <c r="K43" s="157"/>
      <c r="L43" s="170"/>
      <c r="M43" s="171" t="s">
        <v>340</v>
      </c>
      <c r="N43" s="237"/>
      <c r="Q43" s="50" t="s">
        <v>11</v>
      </c>
      <c r="AA43" s="236"/>
    </row>
    <row r="44" spans="1:27" s="50" customFormat="1" x14ac:dyDescent="0.15">
      <c r="A44" s="1" t="s">
        <v>280</v>
      </c>
      <c r="B44" s="3"/>
      <c r="C44" s="172"/>
      <c r="D44" s="157" t="s">
        <v>281</v>
      </c>
      <c r="E44" s="175"/>
      <c r="F44" s="174"/>
      <c r="G44" s="174"/>
      <c r="H44" s="174"/>
      <c r="I44" s="175"/>
      <c r="J44" s="157"/>
      <c r="K44" s="157"/>
      <c r="L44" s="170"/>
      <c r="M44" s="171">
        <v>2606</v>
      </c>
      <c r="N44" s="237"/>
      <c r="Q44" s="50">
        <f>IF(COUNTIF(Q45:Q49,"-")=COUNTA(Q45:Q49),"-",SUM(Q45:Q49))</f>
        <v>2605531366</v>
      </c>
      <c r="AA44" s="236"/>
    </row>
    <row r="45" spans="1:27" s="50" customFormat="1" x14ac:dyDescent="0.15">
      <c r="A45" s="1" t="s">
        <v>282</v>
      </c>
      <c r="B45" s="3"/>
      <c r="C45" s="172"/>
      <c r="D45" s="157"/>
      <c r="E45" s="175" t="s">
        <v>255</v>
      </c>
      <c r="F45" s="174"/>
      <c r="G45" s="174"/>
      <c r="H45" s="174"/>
      <c r="I45" s="175"/>
      <c r="J45" s="157"/>
      <c r="K45" s="157"/>
      <c r="L45" s="170"/>
      <c r="M45" s="171">
        <v>660</v>
      </c>
      <c r="N45" s="237"/>
      <c r="Q45" s="50">
        <v>659636304</v>
      </c>
      <c r="AA45" s="236"/>
    </row>
    <row r="46" spans="1:27" s="50" customFormat="1" x14ac:dyDescent="0.15">
      <c r="A46" s="1" t="s">
        <v>283</v>
      </c>
      <c r="B46" s="3"/>
      <c r="C46" s="172"/>
      <c r="D46" s="157"/>
      <c r="E46" s="175" t="s">
        <v>284</v>
      </c>
      <c r="F46" s="174"/>
      <c r="G46" s="174"/>
      <c r="H46" s="174"/>
      <c r="I46" s="175"/>
      <c r="J46" s="157"/>
      <c r="K46" s="157"/>
      <c r="L46" s="170"/>
      <c r="M46" s="171">
        <v>1345</v>
      </c>
      <c r="N46" s="237"/>
      <c r="Q46" s="50">
        <v>1345058560</v>
      </c>
      <c r="AA46" s="236"/>
    </row>
    <row r="47" spans="1:27" s="50" customFormat="1" x14ac:dyDescent="0.15">
      <c r="A47" s="1" t="s">
        <v>285</v>
      </c>
      <c r="B47" s="3"/>
      <c r="C47" s="172"/>
      <c r="D47" s="157"/>
      <c r="E47" s="175" t="s">
        <v>286</v>
      </c>
      <c r="F47" s="174"/>
      <c r="G47" s="157"/>
      <c r="H47" s="174"/>
      <c r="I47" s="174"/>
      <c r="J47" s="157"/>
      <c r="K47" s="157"/>
      <c r="L47" s="170"/>
      <c r="M47" s="171">
        <v>506</v>
      </c>
      <c r="N47" s="237"/>
      <c r="Q47" s="50">
        <v>505558460</v>
      </c>
      <c r="AA47" s="236"/>
    </row>
    <row r="48" spans="1:27" s="50" customFormat="1" x14ac:dyDescent="0.15">
      <c r="A48" s="1" t="s">
        <v>287</v>
      </c>
      <c r="B48" s="3"/>
      <c r="C48" s="172"/>
      <c r="D48" s="157"/>
      <c r="E48" s="175" t="s">
        <v>288</v>
      </c>
      <c r="F48" s="174"/>
      <c r="G48" s="157"/>
      <c r="H48" s="174"/>
      <c r="I48" s="174"/>
      <c r="J48" s="157"/>
      <c r="K48" s="157"/>
      <c r="L48" s="170"/>
      <c r="M48" s="171">
        <v>43</v>
      </c>
      <c r="N48" s="237"/>
      <c r="Q48" s="50">
        <v>43066079</v>
      </c>
      <c r="AA48" s="236"/>
    </row>
    <row r="49" spans="1:27" s="50" customFormat="1" x14ac:dyDescent="0.15">
      <c r="A49" s="1" t="s">
        <v>289</v>
      </c>
      <c r="B49" s="3"/>
      <c r="C49" s="172"/>
      <c r="D49" s="157"/>
      <c r="E49" s="175" t="s">
        <v>259</v>
      </c>
      <c r="F49" s="174"/>
      <c r="G49" s="174"/>
      <c r="H49" s="174"/>
      <c r="I49" s="174"/>
      <c r="J49" s="157"/>
      <c r="K49" s="157"/>
      <c r="L49" s="170"/>
      <c r="M49" s="171">
        <v>52</v>
      </c>
      <c r="N49" s="237"/>
      <c r="Q49" s="50">
        <v>52211963</v>
      </c>
      <c r="AA49" s="236"/>
    </row>
    <row r="50" spans="1:27" s="50" customFormat="1" x14ac:dyDescent="0.15">
      <c r="A50" s="1" t="s">
        <v>267</v>
      </c>
      <c r="B50" s="3"/>
      <c r="C50" s="176" t="s">
        <v>268</v>
      </c>
      <c r="D50" s="177"/>
      <c r="E50" s="178"/>
      <c r="F50" s="179"/>
      <c r="G50" s="179"/>
      <c r="H50" s="179"/>
      <c r="I50" s="179"/>
      <c r="J50" s="177"/>
      <c r="K50" s="177"/>
      <c r="L50" s="180"/>
      <c r="M50" s="181">
        <v>-2340</v>
      </c>
      <c r="N50" s="239" t="s">
        <v>342</v>
      </c>
      <c r="Q50" s="50">
        <f>IF(AND(Q38="-",Q44="-"),"-",SUM(Q44)-SUM(Q38))</f>
        <v>-2339554063</v>
      </c>
      <c r="AA50" s="236"/>
    </row>
    <row r="51" spans="1:27" s="50" customFormat="1" x14ac:dyDescent="0.15">
      <c r="A51" s="1"/>
      <c r="B51" s="3"/>
      <c r="C51" s="172" t="s">
        <v>330</v>
      </c>
      <c r="D51" s="157"/>
      <c r="E51" s="175"/>
      <c r="F51" s="174"/>
      <c r="G51" s="174"/>
      <c r="H51" s="174"/>
      <c r="I51" s="174"/>
      <c r="J51" s="157"/>
      <c r="K51" s="157"/>
      <c r="L51" s="170"/>
      <c r="M51" s="182"/>
      <c r="N51" s="240"/>
      <c r="AA51" s="236"/>
    </row>
    <row r="52" spans="1:27" s="50" customFormat="1" x14ac:dyDescent="0.15">
      <c r="A52" s="1" t="s">
        <v>292</v>
      </c>
      <c r="B52" s="3"/>
      <c r="C52" s="172"/>
      <c r="D52" s="157" t="s">
        <v>293</v>
      </c>
      <c r="E52" s="175"/>
      <c r="F52" s="174"/>
      <c r="G52" s="174"/>
      <c r="H52" s="174"/>
      <c r="I52" s="174"/>
      <c r="J52" s="157"/>
      <c r="K52" s="157"/>
      <c r="L52" s="170"/>
      <c r="M52" s="171">
        <v>2550</v>
      </c>
      <c r="N52" s="237"/>
      <c r="Q52" s="50">
        <f>IF(COUNTIF(Q53:Q54,"-")=COUNTA(Q53:Q54),"-",SUM(Q53:Q54))</f>
        <v>2549611772</v>
      </c>
      <c r="AA52" s="236"/>
    </row>
    <row r="53" spans="1:27" s="50" customFormat="1" x14ac:dyDescent="0.15">
      <c r="A53" s="1" t="s">
        <v>294</v>
      </c>
      <c r="B53" s="3"/>
      <c r="C53" s="172"/>
      <c r="D53" s="157"/>
      <c r="E53" s="175" t="s">
        <v>331</v>
      </c>
      <c r="F53" s="174"/>
      <c r="G53" s="174"/>
      <c r="H53" s="174"/>
      <c r="I53" s="174"/>
      <c r="J53" s="157"/>
      <c r="K53" s="157"/>
      <c r="L53" s="170"/>
      <c r="M53" s="171">
        <v>2550</v>
      </c>
      <c r="N53" s="237"/>
      <c r="Q53" s="50">
        <v>2549611772</v>
      </c>
      <c r="AA53" s="236"/>
    </row>
    <row r="54" spans="1:27" s="50" customFormat="1" x14ac:dyDescent="0.15">
      <c r="A54" s="1" t="s">
        <v>295</v>
      </c>
      <c r="B54" s="3"/>
      <c r="C54" s="172"/>
      <c r="D54" s="157"/>
      <c r="E54" s="175" t="s">
        <v>240</v>
      </c>
      <c r="F54" s="174"/>
      <c r="G54" s="174"/>
      <c r="H54" s="174"/>
      <c r="I54" s="174"/>
      <c r="J54" s="157"/>
      <c r="K54" s="157"/>
      <c r="L54" s="170"/>
      <c r="M54" s="171" t="s">
        <v>340</v>
      </c>
      <c r="N54" s="237"/>
      <c r="Q54" s="50" t="s">
        <v>11</v>
      </c>
      <c r="AA54" s="236"/>
    </row>
    <row r="55" spans="1:27" s="50" customFormat="1" x14ac:dyDescent="0.15">
      <c r="A55" s="1" t="s">
        <v>296</v>
      </c>
      <c r="B55" s="3"/>
      <c r="C55" s="172"/>
      <c r="D55" s="157" t="s">
        <v>297</v>
      </c>
      <c r="E55" s="175"/>
      <c r="F55" s="174"/>
      <c r="G55" s="174"/>
      <c r="H55" s="174"/>
      <c r="I55" s="174"/>
      <c r="J55" s="157"/>
      <c r="K55" s="157"/>
      <c r="L55" s="170"/>
      <c r="M55" s="171">
        <v>2728</v>
      </c>
      <c r="N55" s="237"/>
      <c r="Q55" s="50">
        <f>IF(COUNTIF(Q56:Q57,"-")=COUNTA(Q56:Q57),"-",SUM(Q56:Q57))</f>
        <v>2727767161</v>
      </c>
      <c r="AA55" s="236"/>
    </row>
    <row r="56" spans="1:27" s="50" customFormat="1" x14ac:dyDescent="0.15">
      <c r="A56" s="1" t="s">
        <v>298</v>
      </c>
      <c r="B56" s="3"/>
      <c r="C56" s="172"/>
      <c r="D56" s="157"/>
      <c r="E56" s="175" t="s">
        <v>332</v>
      </c>
      <c r="F56" s="174"/>
      <c r="G56" s="174"/>
      <c r="H56" s="174"/>
      <c r="I56" s="169"/>
      <c r="J56" s="157"/>
      <c r="K56" s="157"/>
      <c r="L56" s="170"/>
      <c r="M56" s="171">
        <v>2730</v>
      </c>
      <c r="N56" s="237"/>
      <c r="Q56" s="50">
        <v>2730100000</v>
      </c>
      <c r="AA56" s="236"/>
    </row>
    <row r="57" spans="1:27" s="50" customFormat="1" x14ac:dyDescent="0.15">
      <c r="A57" s="1" t="s">
        <v>299</v>
      </c>
      <c r="B57" s="3"/>
      <c r="C57" s="172"/>
      <c r="D57" s="157"/>
      <c r="E57" s="175" t="s">
        <v>259</v>
      </c>
      <c r="F57" s="174"/>
      <c r="G57" s="174"/>
      <c r="H57" s="174"/>
      <c r="I57" s="186"/>
      <c r="J57" s="157"/>
      <c r="K57" s="157"/>
      <c r="L57" s="170"/>
      <c r="M57" s="171">
        <v>-2</v>
      </c>
      <c r="N57" s="237"/>
      <c r="Q57" s="50">
        <v>-2332839</v>
      </c>
      <c r="AA57" s="236"/>
    </row>
    <row r="58" spans="1:27" s="50" customFormat="1" x14ac:dyDescent="0.15">
      <c r="A58" s="1" t="s">
        <v>290</v>
      </c>
      <c r="B58" s="3"/>
      <c r="C58" s="176" t="s">
        <v>291</v>
      </c>
      <c r="D58" s="177"/>
      <c r="E58" s="178"/>
      <c r="F58" s="179"/>
      <c r="G58" s="179"/>
      <c r="H58" s="179"/>
      <c r="I58" s="185"/>
      <c r="J58" s="177"/>
      <c r="K58" s="177"/>
      <c r="L58" s="180"/>
      <c r="M58" s="181">
        <v>178</v>
      </c>
      <c r="N58" s="239"/>
      <c r="Q58" s="50">
        <f>IF(AND(Q52="-",Q55="-"),"-",SUM(Q55)-SUM(Q52))</f>
        <v>178155389</v>
      </c>
      <c r="AA58" s="236"/>
    </row>
    <row r="59" spans="1:27" s="50" customFormat="1" x14ac:dyDescent="0.15">
      <c r="A59" s="1" t="s">
        <v>300</v>
      </c>
      <c r="B59" s="3"/>
      <c r="C59" s="327" t="s">
        <v>301</v>
      </c>
      <c r="D59" s="328"/>
      <c r="E59" s="328"/>
      <c r="F59" s="328"/>
      <c r="G59" s="328"/>
      <c r="H59" s="328"/>
      <c r="I59" s="328"/>
      <c r="J59" s="328"/>
      <c r="K59" s="328"/>
      <c r="L59" s="329"/>
      <c r="M59" s="181">
        <v>152</v>
      </c>
      <c r="N59" s="239" t="s">
        <v>342</v>
      </c>
      <c r="Q59" s="50">
        <f>IF(AND(Q36="-",Q50="-",Q58="-"),"-",SUM(Q36,Q50,Q58))</f>
        <v>151871557</v>
      </c>
      <c r="AA59" s="236"/>
    </row>
    <row r="60" spans="1:27" s="50" customFormat="1" ht="14.25" thickBot="1" x14ac:dyDescent="0.2">
      <c r="A60" s="1" t="s">
        <v>302</v>
      </c>
      <c r="B60" s="3"/>
      <c r="C60" s="305" t="s">
        <v>303</v>
      </c>
      <c r="D60" s="306"/>
      <c r="E60" s="306"/>
      <c r="F60" s="306"/>
      <c r="G60" s="306"/>
      <c r="H60" s="306"/>
      <c r="I60" s="306"/>
      <c r="J60" s="306"/>
      <c r="K60" s="306"/>
      <c r="L60" s="307"/>
      <c r="M60" s="181">
        <v>3953</v>
      </c>
      <c r="N60" s="239"/>
      <c r="Q60" s="50">
        <v>3953395017</v>
      </c>
      <c r="AA60" s="236"/>
    </row>
    <row r="61" spans="1:27" s="50" customFormat="1" ht="14.25" hidden="1" thickBot="1" x14ac:dyDescent="0.2">
      <c r="A61" s="1">
        <v>4435000</v>
      </c>
      <c r="B61" s="3"/>
      <c r="C61" s="308" t="s">
        <v>221</v>
      </c>
      <c r="D61" s="309"/>
      <c r="E61" s="309"/>
      <c r="F61" s="309"/>
      <c r="G61" s="309"/>
      <c r="H61" s="309"/>
      <c r="I61" s="309"/>
      <c r="J61" s="309"/>
      <c r="K61" s="309"/>
      <c r="L61" s="310"/>
      <c r="M61" s="187" t="s">
        <v>340</v>
      </c>
      <c r="N61" s="239"/>
      <c r="Q61" s="50" t="s">
        <v>340</v>
      </c>
      <c r="AA61" s="236"/>
    </row>
    <row r="62" spans="1:27" s="50" customFormat="1" ht="14.25" thickBot="1" x14ac:dyDescent="0.2">
      <c r="A62" s="1" t="s">
        <v>304</v>
      </c>
      <c r="B62" s="3"/>
      <c r="C62" s="311" t="s">
        <v>305</v>
      </c>
      <c r="D62" s="312"/>
      <c r="E62" s="312"/>
      <c r="F62" s="312"/>
      <c r="G62" s="312"/>
      <c r="H62" s="312"/>
      <c r="I62" s="312"/>
      <c r="J62" s="312"/>
      <c r="K62" s="312"/>
      <c r="L62" s="313"/>
      <c r="M62" s="188">
        <v>4105</v>
      </c>
      <c r="N62" s="241"/>
      <c r="Q62" s="50">
        <f>IF(COUNTIF(Q59:Q61,"-")=COUNTA(Q59:Q61),"-",SUM(Q59:Q61))</f>
        <v>4105266574</v>
      </c>
      <c r="AA62" s="236"/>
    </row>
    <row r="63" spans="1:27" s="50" customFormat="1" ht="14.25" thickBot="1" x14ac:dyDescent="0.2">
      <c r="A63" s="1"/>
      <c r="B63" s="3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90"/>
      <c r="N63" s="242"/>
      <c r="AA63" s="236"/>
    </row>
    <row r="64" spans="1:27" s="50" customFormat="1" x14ac:dyDescent="0.15">
      <c r="A64" s="1" t="s">
        <v>306</v>
      </c>
      <c r="B64" s="3"/>
      <c r="C64" s="191" t="s">
        <v>307</v>
      </c>
      <c r="D64" s="192"/>
      <c r="E64" s="192"/>
      <c r="F64" s="192"/>
      <c r="G64" s="192"/>
      <c r="H64" s="192"/>
      <c r="I64" s="192"/>
      <c r="J64" s="192"/>
      <c r="K64" s="192"/>
      <c r="L64" s="192"/>
      <c r="M64" s="193">
        <v>232</v>
      </c>
      <c r="N64" s="243"/>
      <c r="Q64" s="50">
        <v>231666244</v>
      </c>
      <c r="AA64" s="236"/>
    </row>
    <row r="65" spans="1:27" s="50" customFormat="1" x14ac:dyDescent="0.15">
      <c r="A65" s="1" t="s">
        <v>308</v>
      </c>
      <c r="B65" s="3"/>
      <c r="C65" s="194" t="s">
        <v>309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81">
        <v>-4</v>
      </c>
      <c r="N65" s="239"/>
      <c r="Q65" s="50">
        <v>-3935299</v>
      </c>
      <c r="AA65" s="236"/>
    </row>
    <row r="66" spans="1:27" s="50" customFormat="1" ht="14.25" thickBot="1" x14ac:dyDescent="0.2">
      <c r="A66" s="1" t="s">
        <v>310</v>
      </c>
      <c r="B66" s="3"/>
      <c r="C66" s="196" t="s">
        <v>311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8">
        <v>228</v>
      </c>
      <c r="N66" s="244"/>
      <c r="Q66" s="50">
        <f>IF(COUNTIF(Q64:Q65,"-")=COUNTA(Q64:Q65),"-",SUM(Q64:Q65))</f>
        <v>227730945</v>
      </c>
      <c r="AA66" s="236"/>
    </row>
    <row r="67" spans="1:27" s="50" customFormat="1" ht="14.25" thickBot="1" x14ac:dyDescent="0.2">
      <c r="A67" s="1" t="s">
        <v>312</v>
      </c>
      <c r="B67" s="3"/>
      <c r="C67" s="199" t="s">
        <v>313</v>
      </c>
      <c r="D67" s="200"/>
      <c r="E67" s="201"/>
      <c r="F67" s="202"/>
      <c r="G67" s="202"/>
      <c r="H67" s="202"/>
      <c r="I67" s="202"/>
      <c r="J67" s="200"/>
      <c r="K67" s="200"/>
      <c r="L67" s="200"/>
      <c r="M67" s="188">
        <v>4333</v>
      </c>
      <c r="N67" s="241"/>
      <c r="Q67" s="50">
        <f>IF(AND(Q62="-",Q66="-"),"-",SUM(Q62,Q66))</f>
        <v>4332997519</v>
      </c>
      <c r="AA67" s="236"/>
    </row>
    <row r="68" spans="1:27" s="50" customFormat="1" ht="6.75" customHeight="1" x14ac:dyDescent="0.15">
      <c r="A68" s="1"/>
      <c r="B68" s="3"/>
      <c r="C68" s="156"/>
      <c r="D68" s="156"/>
      <c r="E68" s="203"/>
      <c r="F68" s="204"/>
      <c r="G68" s="204"/>
      <c r="H68" s="204"/>
      <c r="I68" s="205"/>
      <c r="J68" s="206"/>
      <c r="K68" s="206"/>
      <c r="L68" s="206"/>
      <c r="M68" s="3"/>
      <c r="N68" s="3"/>
    </row>
    <row r="69" spans="1:27" s="50" customFormat="1" x14ac:dyDescent="0.15">
      <c r="A69" s="1"/>
      <c r="B69" s="3"/>
      <c r="C69" s="156"/>
      <c r="D69" s="207" t="s">
        <v>323</v>
      </c>
      <c r="E69" s="203"/>
      <c r="F69" s="204"/>
      <c r="G69" s="204"/>
      <c r="H69" s="204"/>
      <c r="I69" s="208"/>
      <c r="J69" s="206"/>
      <c r="K69" s="206"/>
      <c r="L69" s="206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S79"/>
  <sheetViews>
    <sheetView showGridLines="0" topLeftCell="C1" zoomScale="85" zoomScaleNormal="85" zoomScaleSheetLayoutView="85" workbookViewId="0">
      <selection activeCell="O25" sqref="O25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8" spans="1:45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45" ht="23.25" customHeight="1" x14ac:dyDescent="0.25">
      <c r="C9" s="8"/>
      <c r="D9" s="247" t="s">
        <v>364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</row>
    <row r="10" spans="1:45" ht="21" customHeight="1" x14ac:dyDescent="0.15">
      <c r="D10" s="248" t="s">
        <v>349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</row>
    <row r="11" spans="1:45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333</v>
      </c>
      <c r="AB11" s="13"/>
    </row>
    <row r="12" spans="1:45" s="16" customFormat="1" ht="14.25" customHeight="1" thickBot="1" x14ac:dyDescent="0.2">
      <c r="A12" s="15" t="s">
        <v>314</v>
      </c>
      <c r="B12" s="15" t="s">
        <v>315</v>
      </c>
      <c r="D12" s="249" t="s">
        <v>0</v>
      </c>
      <c r="E12" s="250"/>
      <c r="F12" s="250"/>
      <c r="G12" s="250"/>
      <c r="H12" s="250"/>
      <c r="I12" s="250"/>
      <c r="J12" s="250"/>
      <c r="K12" s="251"/>
      <c r="L12" s="251"/>
      <c r="M12" s="251"/>
      <c r="N12" s="251"/>
      <c r="O12" s="251"/>
      <c r="P12" s="252" t="s">
        <v>316</v>
      </c>
      <c r="Q12" s="253"/>
      <c r="R12" s="250" t="s">
        <v>0</v>
      </c>
      <c r="S12" s="250"/>
      <c r="T12" s="250"/>
      <c r="U12" s="250"/>
      <c r="V12" s="250"/>
      <c r="W12" s="250"/>
      <c r="X12" s="250"/>
      <c r="Y12" s="250"/>
      <c r="Z12" s="252" t="s">
        <v>316</v>
      </c>
      <c r="AA12" s="253"/>
    </row>
    <row r="13" spans="1:45" ht="14.65" customHeight="1" x14ac:dyDescent="0.15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3"/>
      <c r="AR13" s="225"/>
      <c r="AS13" s="225"/>
    </row>
    <row r="14" spans="1:45" ht="14.65" customHeight="1" x14ac:dyDescent="0.15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104302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46343</v>
      </c>
      <c r="AA14" s="27" t="s">
        <v>342</v>
      </c>
      <c r="AD14" s="9">
        <f>IF(AND(AD15="-",AD43="-",AD46="-"),"-",SUM(AD15,AD43,AD46))</f>
        <v>104302261391</v>
      </c>
      <c r="AE14" s="9">
        <f>IF(COUNTIF(AE15:AE19,"-")=COUNTA(AE15:AE19),"-",SUM(AE15:AE19))</f>
        <v>46343445705</v>
      </c>
      <c r="AR14" s="225"/>
      <c r="AS14" s="225"/>
    </row>
    <row r="15" spans="1:45" ht="14.65" customHeight="1" x14ac:dyDescent="0.15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99689</v>
      </c>
      <c r="Q15" s="26" t="s">
        <v>342</v>
      </c>
      <c r="R15" s="19"/>
      <c r="S15" s="19"/>
      <c r="T15" s="19" t="s">
        <v>351</v>
      </c>
      <c r="U15" s="19"/>
      <c r="V15" s="19"/>
      <c r="W15" s="19"/>
      <c r="X15" s="19"/>
      <c r="Y15" s="18"/>
      <c r="Z15" s="25">
        <v>30964</v>
      </c>
      <c r="AA15" s="27"/>
      <c r="AD15" s="9">
        <f>IF(AND(AD16="-",AD32="-",COUNTIF(AD41:AD42,"-")=COUNTA(AD41:AD42)),"-",SUM(AD16,AD32,AD41:AD42))</f>
        <v>99689366936</v>
      </c>
      <c r="AE15" s="9">
        <v>30963942597</v>
      </c>
      <c r="AR15" s="225"/>
      <c r="AS15" s="225"/>
    </row>
    <row r="16" spans="1:45" ht="14.65" customHeight="1" x14ac:dyDescent="0.15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42558</v>
      </c>
      <c r="Q16" s="26" t="s">
        <v>342</v>
      </c>
      <c r="R16" s="19"/>
      <c r="S16" s="19"/>
      <c r="T16" s="19" t="s">
        <v>104</v>
      </c>
      <c r="U16" s="19"/>
      <c r="V16" s="19"/>
      <c r="W16" s="19"/>
      <c r="X16" s="19"/>
      <c r="Y16" s="18"/>
      <c r="Z16" s="25" t="s">
        <v>365</v>
      </c>
      <c r="AA16" s="27"/>
      <c r="AD16" s="9">
        <f>IF(COUNTIF(AD17:AD31,"-")=COUNTA(AD17:AD31),"-",SUM(AD17:AD31))</f>
        <v>42557669465</v>
      </c>
      <c r="AE16" s="9" t="s">
        <v>11</v>
      </c>
      <c r="AR16" s="225"/>
      <c r="AS16" s="225"/>
    </row>
    <row r="17" spans="1:45" ht="14.65" customHeight="1" x14ac:dyDescent="0.15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16794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3075</v>
      </c>
      <c r="AA17" s="27"/>
      <c r="AD17" s="9">
        <v>16793568068</v>
      </c>
      <c r="AE17" s="9">
        <v>3074965265</v>
      </c>
      <c r="AR17" s="225"/>
      <c r="AS17" s="225"/>
    </row>
    <row r="18" spans="1:45" ht="14.65" customHeight="1" x14ac:dyDescent="0.15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>
        <v>1482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 t="s">
        <v>365</v>
      </c>
      <c r="AA18" s="27"/>
      <c r="AD18" s="9">
        <v>1481859686</v>
      </c>
      <c r="AE18" s="9" t="s">
        <v>11</v>
      </c>
      <c r="AR18" s="225"/>
      <c r="AS18" s="225"/>
    </row>
    <row r="19" spans="1:45" ht="14.65" customHeight="1" x14ac:dyDescent="0.15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43369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12305</v>
      </c>
      <c r="AA19" s="27"/>
      <c r="AD19" s="9">
        <v>43369144317</v>
      </c>
      <c r="AE19" s="9">
        <v>12304537843</v>
      </c>
      <c r="AR19" s="225"/>
      <c r="AS19" s="225"/>
    </row>
    <row r="20" spans="1:45" ht="14.65" customHeight="1" x14ac:dyDescent="0.15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-21378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3478</v>
      </c>
      <c r="AA20" s="27" t="s">
        <v>342</v>
      </c>
      <c r="AD20" s="9">
        <v>-21378102997</v>
      </c>
      <c r="AE20" s="9">
        <f>IF(COUNTIF(AE21:AE28,"-")=COUNTA(AE21:AE28),"-",SUM(AE21:AE28))</f>
        <v>3477990204</v>
      </c>
      <c r="AR20" s="225"/>
      <c r="AS20" s="225"/>
    </row>
    <row r="21" spans="1:45" ht="14.65" customHeight="1" x14ac:dyDescent="0.15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5777</v>
      </c>
      <c r="Q21" s="26"/>
      <c r="R21" s="19"/>
      <c r="S21" s="19"/>
      <c r="T21" s="19" t="s">
        <v>366</v>
      </c>
      <c r="U21" s="19"/>
      <c r="V21" s="19"/>
      <c r="W21" s="19"/>
      <c r="X21" s="19"/>
      <c r="Y21" s="18"/>
      <c r="Z21" s="25">
        <v>2464</v>
      </c>
      <c r="AA21" s="27"/>
      <c r="AD21" s="9">
        <v>5776901828</v>
      </c>
      <c r="AE21" s="9">
        <v>2463820919</v>
      </c>
      <c r="AR21" s="225"/>
      <c r="AS21" s="225"/>
    </row>
    <row r="22" spans="1:45" ht="14.65" customHeight="1" x14ac:dyDescent="0.15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-3887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>
        <v>441</v>
      </c>
      <c r="AA22" s="27"/>
      <c r="AD22" s="9">
        <v>-3887437317</v>
      </c>
      <c r="AE22" s="9">
        <v>441275478</v>
      </c>
      <c r="AR22" s="225"/>
      <c r="AS22" s="225"/>
    </row>
    <row r="23" spans="1:45" ht="14.65" customHeight="1" x14ac:dyDescent="0.15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 t="s">
        <v>365</v>
      </c>
      <c r="AA23" s="27"/>
      <c r="AD23" s="9">
        <v>397130</v>
      </c>
      <c r="AE23" s="9" t="s">
        <v>11</v>
      </c>
      <c r="AR23" s="225"/>
      <c r="AS23" s="225"/>
    </row>
    <row r="24" spans="1:45" ht="14.65" customHeight="1" x14ac:dyDescent="0.15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>
        <v>8</v>
      </c>
      <c r="AA24" s="27"/>
      <c r="AD24" s="9">
        <v>-397129</v>
      </c>
      <c r="AE24" s="9">
        <v>8027540</v>
      </c>
      <c r="AR24" s="225"/>
      <c r="AS24" s="225"/>
    </row>
    <row r="25" spans="1:45" ht="14.65" customHeight="1" x14ac:dyDescent="0.15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5" t="s">
        <v>367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 t="s">
        <v>365</v>
      </c>
      <c r="AA25" s="27"/>
      <c r="AD25" s="9" t="s">
        <v>11</v>
      </c>
      <c r="AE25" s="9" t="s">
        <v>11</v>
      </c>
      <c r="AR25" s="225"/>
      <c r="AS25" s="225"/>
    </row>
    <row r="26" spans="1:45" ht="14.65" customHeight="1" x14ac:dyDescent="0.15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5" t="s">
        <v>334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276</v>
      </c>
      <c r="AA26" s="27"/>
      <c r="AD26" s="9" t="s">
        <v>11</v>
      </c>
      <c r="AE26" s="9">
        <v>276424624</v>
      </c>
      <c r="AR26" s="225"/>
      <c r="AS26" s="225"/>
    </row>
    <row r="27" spans="1:45" ht="14.65" customHeight="1" x14ac:dyDescent="0.15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5" t="s">
        <v>353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288</v>
      </c>
      <c r="AA27" s="27"/>
      <c r="AD27" s="9" t="s">
        <v>11</v>
      </c>
      <c r="AE27" s="9">
        <v>288441643</v>
      </c>
      <c r="AR27" s="225"/>
      <c r="AS27" s="225"/>
    </row>
    <row r="28" spans="1:45" ht="14.65" customHeight="1" x14ac:dyDescent="0.15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5" t="s">
        <v>353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 t="s">
        <v>353</v>
      </c>
      <c r="AA28" s="27"/>
      <c r="AD28" s="9" t="s">
        <v>11</v>
      </c>
      <c r="AE28" s="9" t="s">
        <v>11</v>
      </c>
      <c r="AR28" s="225"/>
      <c r="AS28" s="225"/>
    </row>
    <row r="29" spans="1:45" ht="14.65" customHeight="1" x14ac:dyDescent="0.15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 t="s">
        <v>365</v>
      </c>
      <c r="Q29" s="26"/>
      <c r="R29" s="254" t="s">
        <v>99</v>
      </c>
      <c r="S29" s="255"/>
      <c r="T29" s="255"/>
      <c r="U29" s="255"/>
      <c r="V29" s="255"/>
      <c r="W29" s="255"/>
      <c r="X29" s="255"/>
      <c r="Y29" s="255"/>
      <c r="Z29" s="30">
        <v>49821</v>
      </c>
      <c r="AA29" s="31"/>
      <c r="AD29" s="9" t="s">
        <v>11</v>
      </c>
      <c r="AE29" s="9">
        <f>IF(AND(AE14="-",AE20="-"),"-",SUM(AE14,AE20))</f>
        <v>49821435909</v>
      </c>
      <c r="AR29" s="225"/>
      <c r="AS29" s="225"/>
    </row>
    <row r="30" spans="1:45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 t="s">
        <v>353</v>
      </c>
      <c r="Q30" s="26"/>
      <c r="R30" s="19" t="s">
        <v>321</v>
      </c>
      <c r="S30" s="36"/>
      <c r="T30" s="36"/>
      <c r="U30" s="36"/>
      <c r="V30" s="36"/>
      <c r="W30" s="36"/>
      <c r="X30" s="36"/>
      <c r="Y30" s="36"/>
      <c r="Z30" s="33"/>
      <c r="AA30" s="34"/>
      <c r="AD30" s="9" t="s">
        <v>11</v>
      </c>
      <c r="AR30" s="225"/>
      <c r="AS30" s="225"/>
    </row>
    <row r="31" spans="1:45" ht="14.65" customHeight="1" x14ac:dyDescent="0.15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402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108887</v>
      </c>
      <c r="AA31" s="27"/>
      <c r="AD31" s="9">
        <v>401735879</v>
      </c>
      <c r="AE31" s="9">
        <v>108887211425</v>
      </c>
      <c r="AR31" s="225"/>
      <c r="AS31" s="225"/>
    </row>
    <row r="32" spans="1:45" ht="14.65" customHeight="1" x14ac:dyDescent="0.15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53861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-45846</v>
      </c>
      <c r="AA32" s="27"/>
      <c r="AD32" s="9">
        <f>IF(COUNTIF(AD33:AD40,"-")=COUNTA(AD33:AD40),"-",SUM(AD33:AD40))</f>
        <v>53861155479</v>
      </c>
      <c r="AE32" s="9">
        <v>-45846225163</v>
      </c>
      <c r="AR32" s="225"/>
      <c r="AS32" s="225"/>
    </row>
    <row r="33" spans="1:45" ht="14.65" customHeight="1" x14ac:dyDescent="0.15">
      <c r="A33" s="7" t="s">
        <v>42</v>
      </c>
      <c r="B33" s="7" t="s">
        <v>368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9130</v>
      </c>
      <c r="Q33" s="26"/>
      <c r="R33" s="19"/>
      <c r="S33" s="19" t="s">
        <v>132</v>
      </c>
      <c r="T33" s="19"/>
      <c r="U33" s="19"/>
      <c r="V33" s="19"/>
      <c r="W33" s="19"/>
      <c r="X33" s="19"/>
      <c r="Y33" s="18"/>
      <c r="Z33" s="25">
        <v>0</v>
      </c>
      <c r="AA33" s="27"/>
      <c r="AD33" s="9">
        <v>9130102341</v>
      </c>
      <c r="AE33" s="9">
        <v>0</v>
      </c>
      <c r="AR33" s="225"/>
      <c r="AS33" s="225"/>
    </row>
    <row r="34" spans="1:45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917</v>
      </c>
      <c r="Q34" s="26"/>
      <c r="R34" s="24"/>
      <c r="S34" s="19"/>
      <c r="T34" s="19"/>
      <c r="U34" s="19"/>
      <c r="V34" s="19"/>
      <c r="W34" s="19"/>
      <c r="X34" s="19"/>
      <c r="Y34" s="18"/>
      <c r="Z34" s="25"/>
      <c r="AA34" s="35"/>
      <c r="AD34" s="9">
        <v>916923292</v>
      </c>
      <c r="AR34" s="225"/>
      <c r="AS34" s="225"/>
    </row>
    <row r="35" spans="1:45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-348</v>
      </c>
      <c r="Q35" s="26"/>
      <c r="R35" s="256"/>
      <c r="S35" s="257"/>
      <c r="T35" s="257"/>
      <c r="U35" s="257"/>
      <c r="V35" s="257"/>
      <c r="W35" s="257"/>
      <c r="X35" s="257"/>
      <c r="Y35" s="257"/>
      <c r="Z35" s="25"/>
      <c r="AA35" s="27"/>
      <c r="AD35" s="9">
        <v>-348264548</v>
      </c>
      <c r="AR35" s="225"/>
      <c r="AS35" s="225"/>
    </row>
    <row r="36" spans="1:45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95989</v>
      </c>
      <c r="Q36" s="26"/>
      <c r="R36" s="19"/>
      <c r="S36" s="36"/>
      <c r="T36" s="36"/>
      <c r="U36" s="36"/>
      <c r="V36" s="36"/>
      <c r="W36" s="36"/>
      <c r="X36" s="36"/>
      <c r="Y36" s="36"/>
      <c r="Z36" s="33"/>
      <c r="AA36" s="37"/>
      <c r="AD36" s="9">
        <v>95989370533</v>
      </c>
      <c r="AR36" s="225"/>
      <c r="AS36" s="225"/>
    </row>
    <row r="37" spans="1:45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-52619</v>
      </c>
      <c r="Q37" s="26"/>
      <c r="R37" s="19"/>
      <c r="S37" s="19"/>
      <c r="T37" s="19"/>
      <c r="U37" s="19"/>
      <c r="V37" s="19"/>
      <c r="W37" s="19"/>
      <c r="X37" s="19"/>
      <c r="Y37" s="18"/>
      <c r="Z37" s="25"/>
      <c r="AA37" s="35"/>
      <c r="AD37" s="9">
        <v>-52618955425</v>
      </c>
      <c r="AR37" s="225"/>
      <c r="AS37" s="225"/>
    </row>
    <row r="38" spans="1:45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5" t="s">
        <v>353</v>
      </c>
      <c r="Q38" s="26"/>
      <c r="R38" s="17"/>
      <c r="S38" s="18"/>
      <c r="T38" s="18"/>
      <c r="U38" s="18"/>
      <c r="V38" s="18"/>
      <c r="W38" s="18"/>
      <c r="X38" s="18"/>
      <c r="Y38" s="38"/>
      <c r="Z38" s="25"/>
      <c r="AA38" s="35"/>
      <c r="AD38" s="9" t="s">
        <v>11</v>
      </c>
      <c r="AR38" s="225"/>
      <c r="AS38" s="225"/>
    </row>
    <row r="39" spans="1:45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5" t="s">
        <v>353</v>
      </c>
      <c r="Q39" s="26"/>
      <c r="R39" s="18"/>
      <c r="S39" s="18"/>
      <c r="T39" s="18"/>
      <c r="U39" s="18"/>
      <c r="V39" s="18"/>
      <c r="W39" s="18"/>
      <c r="X39" s="18"/>
      <c r="Y39" s="18"/>
      <c r="Z39" s="25"/>
      <c r="AA39" s="35"/>
      <c r="AD39" s="9" t="s">
        <v>11</v>
      </c>
      <c r="AR39" s="225"/>
      <c r="AS39" s="225"/>
    </row>
    <row r="40" spans="1:45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792</v>
      </c>
      <c r="Q40" s="26"/>
      <c r="R40" s="39"/>
      <c r="S40" s="39"/>
      <c r="T40" s="39"/>
      <c r="U40" s="39"/>
      <c r="V40" s="39"/>
      <c r="W40" s="39"/>
      <c r="X40" s="39"/>
      <c r="Y40" s="39"/>
      <c r="Z40" s="21"/>
      <c r="AA40" s="40"/>
      <c r="AD40" s="9">
        <v>791979286</v>
      </c>
      <c r="AR40" s="225"/>
      <c r="AS40" s="225"/>
    </row>
    <row r="41" spans="1:45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6681</v>
      </c>
      <c r="Q41" s="26"/>
      <c r="R41" s="39"/>
      <c r="S41" s="39"/>
      <c r="T41" s="39"/>
      <c r="U41" s="39"/>
      <c r="V41" s="39"/>
      <c r="W41" s="39"/>
      <c r="X41" s="39"/>
      <c r="Y41" s="39"/>
      <c r="Z41" s="21"/>
      <c r="AA41" s="40"/>
      <c r="AD41" s="9">
        <v>6681206042</v>
      </c>
      <c r="AR41" s="225"/>
      <c r="AS41" s="225"/>
    </row>
    <row r="42" spans="1:45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-3411</v>
      </c>
      <c r="Q42" s="26"/>
      <c r="R42" s="39"/>
      <c r="S42" s="39"/>
      <c r="T42" s="39"/>
      <c r="U42" s="39"/>
      <c r="V42" s="39"/>
      <c r="W42" s="39"/>
      <c r="X42" s="39"/>
      <c r="Y42" s="39"/>
      <c r="Z42" s="21"/>
      <c r="AA42" s="40"/>
      <c r="AD42" s="9">
        <v>-3410664050</v>
      </c>
      <c r="AR42" s="225"/>
      <c r="AS42" s="225"/>
    </row>
    <row r="43" spans="1:45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254</v>
      </c>
      <c r="Q43" s="26"/>
      <c r="R43" s="39"/>
      <c r="S43" s="39"/>
      <c r="T43" s="39"/>
      <c r="U43" s="39"/>
      <c r="V43" s="39"/>
      <c r="W43" s="39"/>
      <c r="X43" s="39"/>
      <c r="Y43" s="39"/>
      <c r="Z43" s="21"/>
      <c r="AA43" s="40"/>
      <c r="AD43" s="9">
        <f>IF(COUNTIF(AD44:AD45,"-")=COUNTA(AD44:AD45),"-",SUM(AD44:AD45))</f>
        <v>253850988</v>
      </c>
      <c r="AR43" s="225"/>
      <c r="AS43" s="225"/>
    </row>
    <row r="44" spans="1:45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46</v>
      </c>
      <c r="Q44" s="26"/>
      <c r="R44" s="39"/>
      <c r="S44" s="39"/>
      <c r="T44" s="39"/>
      <c r="U44" s="39"/>
      <c r="V44" s="39"/>
      <c r="W44" s="39"/>
      <c r="X44" s="39"/>
      <c r="Y44" s="39"/>
      <c r="Z44" s="21"/>
      <c r="AA44" s="40"/>
      <c r="AD44" s="9">
        <v>45941313</v>
      </c>
      <c r="AR44" s="225"/>
      <c r="AS44" s="225"/>
    </row>
    <row r="45" spans="1:45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208</v>
      </c>
      <c r="Q45" s="26"/>
      <c r="R45" s="39"/>
      <c r="S45" s="39"/>
      <c r="T45" s="39"/>
      <c r="U45" s="39"/>
      <c r="V45" s="39"/>
      <c r="W45" s="39"/>
      <c r="X45" s="39"/>
      <c r="Y45" s="39"/>
      <c r="Z45" s="21"/>
      <c r="AA45" s="40"/>
      <c r="AD45" s="9">
        <v>207909675</v>
      </c>
      <c r="AR45" s="225"/>
      <c r="AS45" s="225"/>
    </row>
    <row r="46" spans="1:45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4359</v>
      </c>
      <c r="Q46" s="26" t="s">
        <v>342</v>
      </c>
      <c r="R46" s="39"/>
      <c r="S46" s="39"/>
      <c r="T46" s="39"/>
      <c r="U46" s="39"/>
      <c r="V46" s="39"/>
      <c r="W46" s="39"/>
      <c r="X46" s="39"/>
      <c r="Y46" s="39"/>
      <c r="Z46" s="21"/>
      <c r="AA46" s="40"/>
      <c r="AD46" s="9">
        <f>IF(COUNTIF(AD47:AD57,"-")=COUNTA(AD47:AD57),"-",SUM(AD47,AD51:AD53,AD56:AD57))</f>
        <v>4359043467</v>
      </c>
      <c r="AR46" s="225"/>
      <c r="AS46" s="225"/>
    </row>
    <row r="47" spans="1:45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402</v>
      </c>
      <c r="Q47" s="26"/>
      <c r="R47" s="39"/>
      <c r="S47" s="39"/>
      <c r="T47" s="39"/>
      <c r="U47" s="39"/>
      <c r="V47" s="39"/>
      <c r="W47" s="39"/>
      <c r="X47" s="39"/>
      <c r="Y47" s="39"/>
      <c r="Z47" s="21"/>
      <c r="AA47" s="40"/>
      <c r="AD47" s="9">
        <f>IF(COUNTIF(AD48:AD50,"-")=COUNTA(AD48:AD50),"-",SUM(AD48:AD50))</f>
        <v>401887297</v>
      </c>
      <c r="AR47" s="225"/>
      <c r="AS47" s="225"/>
    </row>
    <row r="48" spans="1:45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 t="s">
        <v>334</v>
      </c>
      <c r="Q48" s="26"/>
      <c r="R48" s="39"/>
      <c r="S48" s="39"/>
      <c r="T48" s="39"/>
      <c r="U48" s="39"/>
      <c r="V48" s="39"/>
      <c r="W48" s="39"/>
      <c r="X48" s="39"/>
      <c r="Y48" s="39"/>
      <c r="Z48" s="21"/>
      <c r="AA48" s="40"/>
      <c r="AD48" s="9" t="s">
        <v>11</v>
      </c>
      <c r="AR48" s="225"/>
      <c r="AS48" s="225"/>
    </row>
    <row r="49" spans="1:45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402</v>
      </c>
      <c r="Q49" s="26"/>
      <c r="R49" s="39"/>
      <c r="S49" s="39"/>
      <c r="T49" s="39"/>
      <c r="U49" s="39"/>
      <c r="V49" s="39"/>
      <c r="W49" s="39"/>
      <c r="X49" s="39"/>
      <c r="Y49" s="39"/>
      <c r="Z49" s="21"/>
      <c r="AA49" s="40"/>
      <c r="AD49" s="9">
        <v>401887297</v>
      </c>
      <c r="AR49" s="225"/>
      <c r="AS49" s="225"/>
    </row>
    <row r="50" spans="1:45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 t="s">
        <v>365</v>
      </c>
      <c r="Q50" s="26"/>
      <c r="R50" s="39"/>
      <c r="S50" s="39"/>
      <c r="T50" s="39"/>
      <c r="U50" s="39"/>
      <c r="V50" s="39"/>
      <c r="W50" s="39"/>
      <c r="X50" s="39"/>
      <c r="Y50" s="39"/>
      <c r="Z50" s="21"/>
      <c r="AA50" s="40"/>
      <c r="AD50" s="9" t="s">
        <v>11</v>
      </c>
      <c r="AR50" s="225"/>
      <c r="AS50" s="225"/>
    </row>
    <row r="51" spans="1:45" ht="14.65" customHeight="1" x14ac:dyDescent="0.15">
      <c r="A51" s="7" t="s">
        <v>70</v>
      </c>
      <c r="D51" s="24"/>
      <c r="E51" s="19"/>
      <c r="F51" s="19"/>
      <c r="G51" s="19" t="s">
        <v>71</v>
      </c>
      <c r="H51" s="19"/>
      <c r="I51" s="19"/>
      <c r="J51" s="19"/>
      <c r="K51" s="18"/>
      <c r="L51" s="18"/>
      <c r="M51" s="18"/>
      <c r="N51" s="18"/>
      <c r="O51" s="18"/>
      <c r="P51" s="25">
        <v>510</v>
      </c>
      <c r="Q51" s="26"/>
      <c r="R51" s="39"/>
      <c r="S51" s="39"/>
      <c r="T51" s="39"/>
      <c r="U51" s="39"/>
      <c r="V51" s="39"/>
      <c r="W51" s="39"/>
      <c r="X51" s="39"/>
      <c r="Y51" s="39"/>
      <c r="Z51" s="21"/>
      <c r="AA51" s="40"/>
      <c r="AD51" s="9">
        <v>510437870</v>
      </c>
      <c r="AR51" s="225"/>
      <c r="AS51" s="225"/>
    </row>
    <row r="52" spans="1:45" ht="14.65" customHeight="1" x14ac:dyDescent="0.15">
      <c r="A52" s="7" t="s">
        <v>72</v>
      </c>
      <c r="D52" s="24"/>
      <c r="E52" s="19"/>
      <c r="F52" s="19"/>
      <c r="G52" s="19" t="s">
        <v>73</v>
      </c>
      <c r="H52" s="19"/>
      <c r="I52" s="19"/>
      <c r="J52" s="19"/>
      <c r="K52" s="18"/>
      <c r="L52" s="18"/>
      <c r="M52" s="18"/>
      <c r="N52" s="18"/>
      <c r="O52" s="18"/>
      <c r="P52" s="25">
        <v>3</v>
      </c>
      <c r="Q52" s="26"/>
      <c r="R52" s="39"/>
      <c r="S52" s="39"/>
      <c r="T52" s="39"/>
      <c r="U52" s="39"/>
      <c r="V52" s="39"/>
      <c r="W52" s="39"/>
      <c r="X52" s="39"/>
      <c r="Y52" s="39"/>
      <c r="Z52" s="21"/>
      <c r="AA52" s="40"/>
      <c r="AD52" s="9">
        <v>3172977</v>
      </c>
      <c r="AR52" s="225"/>
      <c r="AS52" s="225"/>
    </row>
    <row r="53" spans="1:45" ht="14.65" customHeight="1" x14ac:dyDescent="0.15">
      <c r="A53" s="7" t="s">
        <v>74</v>
      </c>
      <c r="D53" s="24"/>
      <c r="E53" s="19"/>
      <c r="F53" s="19"/>
      <c r="G53" s="19" t="s">
        <v>75</v>
      </c>
      <c r="H53" s="19"/>
      <c r="I53" s="19"/>
      <c r="J53" s="19"/>
      <c r="K53" s="18"/>
      <c r="L53" s="18"/>
      <c r="M53" s="18"/>
      <c r="N53" s="18"/>
      <c r="O53" s="18"/>
      <c r="P53" s="25">
        <v>3495</v>
      </c>
      <c r="Q53" s="26"/>
      <c r="R53" s="39"/>
      <c r="S53" s="39"/>
      <c r="T53" s="39"/>
      <c r="U53" s="39"/>
      <c r="V53" s="39"/>
      <c r="W53" s="39"/>
      <c r="X53" s="39"/>
      <c r="Y53" s="39"/>
      <c r="Z53" s="21"/>
      <c r="AA53" s="40"/>
      <c r="AD53" s="9">
        <f>IF(COUNTIF(AD54:AD55,"-")=COUNTA(AD54:AD55),"-",SUM(AD54:AD55))</f>
        <v>3495139296</v>
      </c>
      <c r="AR53" s="225"/>
      <c r="AS53" s="225"/>
    </row>
    <row r="54" spans="1:45" ht="14.65" customHeight="1" x14ac:dyDescent="0.15">
      <c r="A54" s="7" t="s">
        <v>76</v>
      </c>
      <c r="D54" s="24"/>
      <c r="E54" s="19"/>
      <c r="F54" s="19"/>
      <c r="G54" s="19"/>
      <c r="H54" s="19" t="s">
        <v>77</v>
      </c>
      <c r="I54" s="19"/>
      <c r="J54" s="19"/>
      <c r="K54" s="18"/>
      <c r="L54" s="18"/>
      <c r="M54" s="18"/>
      <c r="N54" s="18"/>
      <c r="O54" s="18"/>
      <c r="P54" s="25">
        <v>80</v>
      </c>
      <c r="Q54" s="26"/>
      <c r="R54" s="39"/>
      <c r="S54" s="39"/>
      <c r="T54" s="39"/>
      <c r="U54" s="39"/>
      <c r="V54" s="39"/>
      <c r="W54" s="39"/>
      <c r="X54" s="39"/>
      <c r="Y54" s="39"/>
      <c r="Z54" s="21"/>
      <c r="AA54" s="40"/>
      <c r="AD54" s="9">
        <v>80000000</v>
      </c>
      <c r="AR54" s="225"/>
      <c r="AS54" s="225"/>
    </row>
    <row r="55" spans="1:45" ht="14.65" customHeight="1" x14ac:dyDescent="0.15">
      <c r="A55" s="7" t="s">
        <v>78</v>
      </c>
      <c r="D55" s="24"/>
      <c r="E55" s="18"/>
      <c r="F55" s="19"/>
      <c r="G55" s="19"/>
      <c r="H55" s="19" t="s">
        <v>35</v>
      </c>
      <c r="I55" s="19"/>
      <c r="J55" s="19"/>
      <c r="K55" s="18"/>
      <c r="L55" s="18"/>
      <c r="M55" s="18"/>
      <c r="N55" s="18"/>
      <c r="O55" s="18"/>
      <c r="P55" s="25">
        <v>3415</v>
      </c>
      <c r="Q55" s="26"/>
      <c r="R55" s="39"/>
      <c r="S55" s="39"/>
      <c r="T55" s="39"/>
      <c r="U55" s="39"/>
      <c r="V55" s="39"/>
      <c r="W55" s="39"/>
      <c r="X55" s="39"/>
      <c r="Y55" s="39"/>
      <c r="Z55" s="21"/>
      <c r="AA55" s="40"/>
      <c r="AD55" s="9">
        <v>3415139296</v>
      </c>
      <c r="AR55" s="225"/>
      <c r="AS55" s="225"/>
    </row>
    <row r="56" spans="1:45" ht="14.65" customHeight="1" x14ac:dyDescent="0.15">
      <c r="A56" s="7" t="s">
        <v>79</v>
      </c>
      <c r="D56" s="24"/>
      <c r="E56" s="18"/>
      <c r="F56" s="19"/>
      <c r="G56" s="19" t="s">
        <v>35</v>
      </c>
      <c r="H56" s="19"/>
      <c r="I56" s="19"/>
      <c r="J56" s="19"/>
      <c r="K56" s="18"/>
      <c r="L56" s="18"/>
      <c r="M56" s="18"/>
      <c r="N56" s="18"/>
      <c r="O56" s="18"/>
      <c r="P56" s="25" t="s">
        <v>334</v>
      </c>
      <c r="Q56" s="26"/>
      <c r="R56" s="39"/>
      <c r="S56" s="39"/>
      <c r="T56" s="39"/>
      <c r="U56" s="39"/>
      <c r="V56" s="39"/>
      <c r="W56" s="39"/>
      <c r="X56" s="39"/>
      <c r="Y56" s="39"/>
      <c r="Z56" s="21"/>
      <c r="AA56" s="40"/>
      <c r="AD56" s="9" t="s">
        <v>11</v>
      </c>
      <c r="AR56" s="225"/>
      <c r="AS56" s="225"/>
    </row>
    <row r="57" spans="1:45" ht="14.65" customHeight="1" x14ac:dyDescent="0.15">
      <c r="A57" s="7" t="s">
        <v>80</v>
      </c>
      <c r="D57" s="24"/>
      <c r="E57" s="18"/>
      <c r="F57" s="19"/>
      <c r="G57" s="19" t="s">
        <v>81</v>
      </c>
      <c r="H57" s="19"/>
      <c r="I57" s="19"/>
      <c r="J57" s="19"/>
      <c r="K57" s="18"/>
      <c r="L57" s="18"/>
      <c r="M57" s="18"/>
      <c r="N57" s="18"/>
      <c r="O57" s="18"/>
      <c r="P57" s="25">
        <v>-52</v>
      </c>
      <c r="Q57" s="26"/>
      <c r="R57" s="39"/>
      <c r="S57" s="39"/>
      <c r="T57" s="39"/>
      <c r="U57" s="39"/>
      <c r="V57" s="39"/>
      <c r="W57" s="39"/>
      <c r="X57" s="39"/>
      <c r="Y57" s="39"/>
      <c r="Z57" s="21"/>
      <c r="AA57" s="40"/>
      <c r="AD57" s="9">
        <v>-51593973</v>
      </c>
      <c r="AR57" s="225"/>
      <c r="AS57" s="225"/>
    </row>
    <row r="58" spans="1:45" ht="14.65" customHeight="1" x14ac:dyDescent="0.15">
      <c r="A58" s="7" t="s">
        <v>82</v>
      </c>
      <c r="D58" s="24"/>
      <c r="E58" s="18" t="s">
        <v>83</v>
      </c>
      <c r="F58" s="19"/>
      <c r="G58" s="20"/>
      <c r="H58" s="20"/>
      <c r="I58" s="20"/>
      <c r="J58" s="18"/>
      <c r="K58" s="18"/>
      <c r="L58" s="18"/>
      <c r="M58" s="18"/>
      <c r="N58" s="18"/>
      <c r="O58" s="18"/>
      <c r="P58" s="25">
        <v>8560</v>
      </c>
      <c r="Q58" s="26"/>
      <c r="R58" s="39"/>
      <c r="S58" s="39"/>
      <c r="T58" s="39"/>
      <c r="U58" s="39"/>
      <c r="V58" s="39"/>
      <c r="W58" s="39"/>
      <c r="X58" s="39"/>
      <c r="Y58" s="39"/>
      <c r="Z58" s="21"/>
      <c r="AA58" s="40"/>
      <c r="AD58" s="9">
        <f>IF(COUNTIF(AD59:AD67,"-")=COUNTA(AD59:AD67),"-",SUM(AD59:AD62,AD65:AD67))</f>
        <v>8560160780</v>
      </c>
      <c r="AR58" s="225"/>
      <c r="AS58" s="225"/>
    </row>
    <row r="59" spans="1:45" ht="14.65" customHeight="1" x14ac:dyDescent="0.15">
      <c r="A59" s="7" t="s">
        <v>84</v>
      </c>
      <c r="D59" s="24"/>
      <c r="E59" s="18"/>
      <c r="F59" s="19" t="s">
        <v>85</v>
      </c>
      <c r="G59" s="20"/>
      <c r="H59" s="20"/>
      <c r="I59" s="20"/>
      <c r="J59" s="18"/>
      <c r="K59" s="18"/>
      <c r="L59" s="18"/>
      <c r="M59" s="18"/>
      <c r="N59" s="18"/>
      <c r="O59" s="18"/>
      <c r="P59" s="25">
        <v>5356</v>
      </c>
      <c r="Q59" s="26"/>
      <c r="R59" s="39"/>
      <c r="S59" s="39"/>
      <c r="T59" s="39"/>
      <c r="U59" s="39"/>
      <c r="V59" s="39"/>
      <c r="W59" s="39"/>
      <c r="X59" s="39"/>
      <c r="Y59" s="39"/>
      <c r="Z59" s="21"/>
      <c r="AA59" s="40"/>
      <c r="AD59" s="9">
        <v>5355949754</v>
      </c>
      <c r="AR59" s="225"/>
      <c r="AS59" s="225"/>
    </row>
    <row r="60" spans="1:45" ht="14.65" customHeight="1" x14ac:dyDescent="0.15">
      <c r="A60" s="7" t="s">
        <v>86</v>
      </c>
      <c r="D60" s="24"/>
      <c r="E60" s="18"/>
      <c r="F60" s="19" t="s">
        <v>87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476</v>
      </c>
      <c r="Q60" s="26"/>
      <c r="R60" s="39"/>
      <c r="S60" s="39"/>
      <c r="T60" s="39"/>
      <c r="U60" s="39"/>
      <c r="V60" s="39"/>
      <c r="W60" s="39"/>
      <c r="X60" s="39"/>
      <c r="Y60" s="39"/>
      <c r="Z60" s="21"/>
      <c r="AA60" s="40"/>
      <c r="AD60" s="9">
        <v>476064411</v>
      </c>
      <c r="AR60" s="225"/>
      <c r="AS60" s="225"/>
    </row>
    <row r="61" spans="1:45" ht="14.65" customHeight="1" x14ac:dyDescent="0.15">
      <c r="A61" s="7">
        <v>1500000</v>
      </c>
      <c r="D61" s="24"/>
      <c r="E61" s="18"/>
      <c r="F61" s="19" t="s">
        <v>88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39"/>
      <c r="S61" s="39"/>
      <c r="T61" s="39"/>
      <c r="U61" s="39"/>
      <c r="V61" s="39"/>
      <c r="W61" s="39"/>
      <c r="X61" s="39"/>
      <c r="Y61" s="39"/>
      <c r="Z61" s="21"/>
      <c r="AA61" s="40"/>
      <c r="AD61" s="9">
        <v>73317</v>
      </c>
      <c r="AR61" s="225"/>
      <c r="AS61" s="225"/>
    </row>
    <row r="62" spans="1:45" ht="14.65" customHeight="1" x14ac:dyDescent="0.15">
      <c r="A62" s="7" t="s">
        <v>89</v>
      </c>
      <c r="D62" s="24"/>
      <c r="E62" s="19"/>
      <c r="F62" s="19" t="s">
        <v>75</v>
      </c>
      <c r="G62" s="19"/>
      <c r="H62" s="28"/>
      <c r="I62" s="19"/>
      <c r="J62" s="19"/>
      <c r="K62" s="18"/>
      <c r="L62" s="18"/>
      <c r="M62" s="18"/>
      <c r="N62" s="18"/>
      <c r="O62" s="18"/>
      <c r="P62" s="25">
        <v>2645</v>
      </c>
      <c r="Q62" s="26" t="s">
        <v>342</v>
      </c>
      <c r="R62" s="39"/>
      <c r="S62" s="39"/>
      <c r="T62" s="39"/>
      <c r="U62" s="39"/>
      <c r="V62" s="39"/>
      <c r="W62" s="39"/>
      <c r="X62" s="39"/>
      <c r="Y62" s="39"/>
      <c r="Z62" s="21"/>
      <c r="AA62" s="40"/>
      <c r="AD62" s="9">
        <f>IF(COUNTIF(AD63:AD64,"-")=COUNTA(AD63:AD64),"-",SUM(AD63:AD64))</f>
        <v>2644541207</v>
      </c>
      <c r="AR62" s="225"/>
      <c r="AS62" s="225"/>
    </row>
    <row r="63" spans="1:45" ht="14.65" customHeight="1" x14ac:dyDescent="0.15">
      <c r="A63" s="7" t="s">
        <v>90</v>
      </c>
      <c r="D63" s="24"/>
      <c r="E63" s="19"/>
      <c r="F63" s="19"/>
      <c r="G63" s="19" t="s">
        <v>91</v>
      </c>
      <c r="H63" s="19"/>
      <c r="I63" s="19"/>
      <c r="J63" s="19"/>
      <c r="K63" s="18"/>
      <c r="L63" s="18"/>
      <c r="M63" s="18"/>
      <c r="N63" s="18"/>
      <c r="O63" s="18"/>
      <c r="P63" s="25">
        <v>1925</v>
      </c>
      <c r="Q63" s="26"/>
      <c r="R63" s="39"/>
      <c r="S63" s="39"/>
      <c r="T63" s="39"/>
      <c r="U63" s="39"/>
      <c r="V63" s="39"/>
      <c r="W63" s="39"/>
      <c r="X63" s="39"/>
      <c r="Y63" s="39"/>
      <c r="Z63" s="21"/>
      <c r="AA63" s="40"/>
      <c r="AD63" s="9">
        <v>1925452211</v>
      </c>
      <c r="AR63" s="225"/>
      <c r="AS63" s="225"/>
    </row>
    <row r="64" spans="1:45" ht="14.65" customHeight="1" x14ac:dyDescent="0.15">
      <c r="A64" s="7" t="s">
        <v>92</v>
      </c>
      <c r="D64" s="24"/>
      <c r="E64" s="19"/>
      <c r="F64" s="19"/>
      <c r="G64" s="19" t="s">
        <v>77</v>
      </c>
      <c r="H64" s="19"/>
      <c r="I64" s="19"/>
      <c r="J64" s="19"/>
      <c r="K64" s="18"/>
      <c r="L64" s="18"/>
      <c r="M64" s="18"/>
      <c r="N64" s="18"/>
      <c r="O64" s="18"/>
      <c r="P64" s="25">
        <v>719</v>
      </c>
      <c r="Q64" s="26"/>
      <c r="R64" s="39"/>
      <c r="S64" s="39"/>
      <c r="T64" s="39"/>
      <c r="U64" s="39"/>
      <c r="V64" s="39"/>
      <c r="W64" s="39"/>
      <c r="X64" s="39"/>
      <c r="Y64" s="39"/>
      <c r="Z64" s="21"/>
      <c r="AA64" s="40"/>
      <c r="AD64" s="9">
        <v>719088996</v>
      </c>
      <c r="AR64" s="225"/>
      <c r="AS64" s="225"/>
    </row>
    <row r="65" spans="1:45" ht="14.65" customHeight="1" x14ac:dyDescent="0.15">
      <c r="A65" s="7" t="s">
        <v>93</v>
      </c>
      <c r="D65" s="24"/>
      <c r="E65" s="19"/>
      <c r="F65" s="19" t="s">
        <v>94</v>
      </c>
      <c r="G65" s="19"/>
      <c r="H65" s="19"/>
      <c r="I65" s="19"/>
      <c r="J65" s="19"/>
      <c r="K65" s="18"/>
      <c r="L65" s="18"/>
      <c r="M65" s="18"/>
      <c r="N65" s="18"/>
      <c r="O65" s="18"/>
      <c r="P65" s="25">
        <v>31</v>
      </c>
      <c r="Q65" s="26"/>
      <c r="R65" s="39"/>
      <c r="S65" s="39"/>
      <c r="T65" s="39"/>
      <c r="U65" s="39"/>
      <c r="V65" s="39"/>
      <c r="W65" s="39"/>
      <c r="X65" s="39"/>
      <c r="Y65" s="39"/>
      <c r="Z65" s="21"/>
      <c r="AA65" s="40"/>
      <c r="AD65" s="9">
        <v>30805924</v>
      </c>
      <c r="AR65" s="225"/>
      <c r="AS65" s="225"/>
    </row>
    <row r="66" spans="1:45" ht="14.65" customHeight="1" x14ac:dyDescent="0.15">
      <c r="A66" s="7" t="s">
        <v>95</v>
      </c>
      <c r="D66" s="24"/>
      <c r="E66" s="19"/>
      <c r="F66" s="19" t="s">
        <v>35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73</v>
      </c>
      <c r="Q66" s="26"/>
      <c r="R66" s="39"/>
      <c r="S66" s="39"/>
      <c r="T66" s="39"/>
      <c r="U66" s="39"/>
      <c r="V66" s="39"/>
      <c r="W66" s="39"/>
      <c r="X66" s="39"/>
      <c r="Y66" s="39"/>
      <c r="Z66" s="21"/>
      <c r="AA66" s="40"/>
      <c r="AD66" s="9">
        <v>72725291</v>
      </c>
      <c r="AR66" s="225"/>
      <c r="AS66" s="225"/>
    </row>
    <row r="67" spans="1:45" ht="14.65" customHeight="1" x14ac:dyDescent="0.15">
      <c r="A67" s="7" t="s">
        <v>96</v>
      </c>
      <c r="D67" s="24"/>
      <c r="E67" s="19"/>
      <c r="F67" s="39" t="s">
        <v>81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-20</v>
      </c>
      <c r="Q67" s="26"/>
      <c r="R67" s="39"/>
      <c r="S67" s="39"/>
      <c r="T67" s="39"/>
      <c r="U67" s="39"/>
      <c r="V67" s="39"/>
      <c r="W67" s="39"/>
      <c r="X67" s="39"/>
      <c r="Y67" s="39"/>
      <c r="Z67" s="21"/>
      <c r="AA67" s="40"/>
      <c r="AD67" s="9">
        <v>-19999124</v>
      </c>
      <c r="AR67" s="225"/>
      <c r="AS67" s="225"/>
    </row>
    <row r="68" spans="1:45" ht="14.65" customHeight="1" thickBot="1" x14ac:dyDescent="0.2">
      <c r="A68" s="7">
        <v>1565000</v>
      </c>
      <c r="B68" s="7" t="s">
        <v>126</v>
      </c>
      <c r="D68" s="24"/>
      <c r="E68" s="19" t="s">
        <v>354</v>
      </c>
      <c r="F68" s="19"/>
      <c r="G68" s="19"/>
      <c r="H68" s="19"/>
      <c r="I68" s="19"/>
      <c r="J68" s="19"/>
      <c r="K68" s="18"/>
      <c r="L68" s="18"/>
      <c r="M68" s="18"/>
      <c r="N68" s="18"/>
      <c r="O68" s="18"/>
      <c r="P68" s="25" t="s">
        <v>353</v>
      </c>
      <c r="Q68" s="26"/>
      <c r="R68" s="258" t="s">
        <v>127</v>
      </c>
      <c r="S68" s="259"/>
      <c r="T68" s="259"/>
      <c r="U68" s="259"/>
      <c r="V68" s="259"/>
      <c r="W68" s="259"/>
      <c r="X68" s="259"/>
      <c r="Y68" s="260"/>
      <c r="Z68" s="41">
        <v>63041</v>
      </c>
      <c r="AA68" s="42"/>
      <c r="AD68" s="9" t="s">
        <v>11</v>
      </c>
      <c r="AE68" s="9">
        <f>IF(AND(AE31="-",AE32="-",AE33="-"),"-",SUM(AE31,AE32,AE33))</f>
        <v>63040986262</v>
      </c>
      <c r="AR68" s="225"/>
      <c r="AS68" s="225"/>
    </row>
    <row r="69" spans="1:45" ht="14.65" customHeight="1" thickBot="1" x14ac:dyDescent="0.2">
      <c r="A69" s="7" t="s">
        <v>1</v>
      </c>
      <c r="B69" s="7" t="s">
        <v>97</v>
      </c>
      <c r="D69" s="261" t="s">
        <v>2</v>
      </c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330"/>
      <c r="P69" s="43">
        <v>112862</v>
      </c>
      <c r="Q69" s="44"/>
      <c r="R69" s="249" t="s">
        <v>322</v>
      </c>
      <c r="S69" s="250"/>
      <c r="T69" s="250"/>
      <c r="U69" s="250"/>
      <c r="V69" s="250"/>
      <c r="W69" s="250"/>
      <c r="X69" s="250"/>
      <c r="Y69" s="265"/>
      <c r="Z69" s="43">
        <v>112862</v>
      </c>
      <c r="AA69" s="45"/>
      <c r="AD69" s="9">
        <f>IF(AND(AD14="-",AD58="-",AD68="-"),"-",SUM(AD14,AD58,AD68))</f>
        <v>112862422171</v>
      </c>
      <c r="AE69" s="9">
        <f>IF(AND(AE29="-",AE68="-"),"-",SUM(AE29,AE68))</f>
        <v>112862422171</v>
      </c>
      <c r="AR69" s="225"/>
      <c r="AS69" s="225"/>
    </row>
    <row r="70" spans="1:45" ht="14.65" customHeight="1" x14ac:dyDescent="0.1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Z70" s="18"/>
      <c r="AA70" s="18"/>
      <c r="AR70" s="225"/>
      <c r="AS70" s="225"/>
    </row>
    <row r="71" spans="1:45" ht="14.65" customHeight="1" x14ac:dyDescent="0.15">
      <c r="D71" s="47"/>
      <c r="E71" s="48" t="s">
        <v>323</v>
      </c>
      <c r="F71" s="4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6"/>
      <c r="AA71" s="46"/>
      <c r="AR71" s="225"/>
      <c r="AS71" s="225"/>
    </row>
    <row r="72" spans="1:45" ht="14.65" customHeight="1" x14ac:dyDescent="0.15">
      <c r="AR72" s="225"/>
      <c r="AS72" s="225"/>
    </row>
    <row r="73" spans="1:45" ht="14.65" customHeight="1" x14ac:dyDescent="0.15">
      <c r="AR73" s="225"/>
      <c r="AS73" s="225"/>
    </row>
    <row r="74" spans="1:45" ht="14.65" customHeight="1" x14ac:dyDescent="0.15">
      <c r="AR74" s="225"/>
      <c r="AS74" s="225"/>
    </row>
    <row r="75" spans="1:45" ht="14.65" customHeight="1" x14ac:dyDescent="0.15">
      <c r="AR75" s="225"/>
      <c r="AS75" s="225"/>
    </row>
    <row r="76" spans="1:45" ht="16.5" customHeight="1" x14ac:dyDescent="0.15">
      <c r="AR76" s="225"/>
      <c r="AS76" s="225"/>
    </row>
    <row r="77" spans="1:45" ht="14.65" customHeight="1" x14ac:dyDescent="0.15">
      <c r="AR77" s="225"/>
      <c r="AS77" s="225"/>
    </row>
    <row r="78" spans="1:45" ht="9.75" customHeight="1" x14ac:dyDescent="0.15"/>
    <row r="79" spans="1:45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68:Y68"/>
    <mergeCell ref="D69:O69"/>
    <mergeCell ref="R69:Y69"/>
    <mergeCell ref="R35:Y35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貸借対照表</vt:lpstr>
      <vt:lpstr>行政コスト計算書</vt:lpstr>
      <vt:lpstr>純資産変動計算書</vt:lpstr>
      <vt:lpstr>資金収支計算書</vt:lpstr>
      <vt:lpstr>全体貸借対照表</vt:lpstr>
      <vt:lpstr>全体行政コスト計算書</vt:lpstr>
      <vt:lpstr>全体純資産変動計算書</vt:lpstr>
      <vt:lpstr>全体資金収支計算書</vt:lpstr>
      <vt:lpstr>連結貸借対照表</vt:lpstr>
      <vt:lpstr>連結行政コスト計算書</vt:lpstr>
      <vt:lpstr>連結純資産変動計算書</vt:lpstr>
      <vt:lpstr>連結資金収支計算書</vt:lpstr>
      <vt:lpstr>行政コスト計算書!Print_Area</vt:lpstr>
      <vt:lpstr>資金収支計算書!Print_Area</vt:lpstr>
      <vt:lpstr>純資産変動計算書!Print_Area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  <vt:lpstr>貸借対照表!Print_Area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企画財政課</dc:creator>
  <cp:lastModifiedBy>下松市役所　今田 裕之</cp:lastModifiedBy>
  <cp:lastPrinted>2020-03-23T07:49:10Z</cp:lastPrinted>
  <dcterms:created xsi:type="dcterms:W3CDTF">2020-03-23T04:51:06Z</dcterms:created>
  <dcterms:modified xsi:type="dcterms:W3CDTF">2020-03-23T08:18:59Z</dcterms:modified>
</cp:coreProperties>
</file>